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\Desktop\23.02.04 (1)\23.02.04\"/>
    </mc:Choice>
  </mc:AlternateContent>
  <xr:revisionPtr revIDLastSave="0" documentId="13_ncr:1_{C353A621-F7CE-4042-9BDE-8C20D59B97FA}" xr6:coauthVersionLast="45" xr6:coauthVersionMax="45" xr10:uidLastSave="{00000000-0000-0000-0000-000000000000}"/>
  <bookViews>
    <workbookView xWindow="1620" yWindow="2140" windowWidth="31280" windowHeight="17200" xr2:uid="{00000000-000D-0000-FFFF-FFFF00000000}"/>
  </bookViews>
  <sheets>
    <sheet name="Лист1" sheetId="1" r:id="rId1"/>
  </sheets>
  <definedNames>
    <definedName name="_xlnm.Print_Area" localSheetId="0">Лист1!$A$1:$U$92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2" i="1" l="1"/>
  <c r="I73" i="1"/>
  <c r="F55" i="1"/>
  <c r="F50" i="1"/>
  <c r="R66" i="1" l="1"/>
  <c r="S66" i="1"/>
  <c r="I10" i="1" l="1"/>
  <c r="K77" i="1" l="1"/>
  <c r="J77" i="1"/>
  <c r="Q77" i="1"/>
  <c r="U31" i="1"/>
  <c r="K31" i="1" s="1"/>
  <c r="I64" i="1"/>
  <c r="F64" i="1" s="1"/>
  <c r="I63" i="1"/>
  <c r="F63" i="1" s="1"/>
  <c r="F10" i="1"/>
  <c r="R60" i="1"/>
  <c r="S47" i="1"/>
  <c r="I77" i="1" l="1"/>
  <c r="F77" i="1" s="1"/>
  <c r="L76" i="1"/>
  <c r="K76" i="1"/>
  <c r="J76" i="1"/>
  <c r="I79" i="1"/>
  <c r="F79" i="1" s="1"/>
  <c r="I78" i="1"/>
  <c r="F78" i="1" s="1"/>
  <c r="I74" i="1"/>
  <c r="F74" i="1" s="1"/>
  <c r="I75" i="1"/>
  <c r="F75" i="1" s="1"/>
  <c r="F73" i="1"/>
  <c r="I8" i="1"/>
  <c r="F8" i="1" s="1"/>
  <c r="I9" i="1"/>
  <c r="F9" i="1" s="1"/>
  <c r="I11" i="1"/>
  <c r="F11" i="1" s="1"/>
  <c r="I12" i="1"/>
  <c r="F12" i="1" s="1"/>
  <c r="I13" i="1"/>
  <c r="F13" i="1" s="1"/>
  <c r="I14" i="1"/>
  <c r="F14" i="1" s="1"/>
  <c r="I15" i="1"/>
  <c r="F15" i="1" s="1"/>
  <c r="I16" i="1"/>
  <c r="F16" i="1" s="1"/>
  <c r="I17" i="1"/>
  <c r="F17" i="1" s="1"/>
  <c r="I18" i="1"/>
  <c r="F18" i="1" s="1"/>
  <c r="I19" i="1"/>
  <c r="F19" i="1" s="1"/>
  <c r="I20" i="1"/>
  <c r="F20" i="1" s="1"/>
  <c r="I21" i="1"/>
  <c r="F21" i="1" s="1"/>
  <c r="I22" i="1"/>
  <c r="F22" i="1" s="1"/>
  <c r="I23" i="1"/>
  <c r="F23" i="1" s="1"/>
  <c r="I24" i="1"/>
  <c r="F24" i="1" s="1"/>
  <c r="I25" i="1"/>
  <c r="F25" i="1" s="1"/>
  <c r="I26" i="1"/>
  <c r="F26" i="1" s="1"/>
  <c r="I27" i="1"/>
  <c r="F27" i="1" s="1"/>
  <c r="I28" i="1"/>
  <c r="F28" i="1" s="1"/>
  <c r="I29" i="1"/>
  <c r="F29" i="1" s="1"/>
  <c r="I30" i="1"/>
  <c r="F30" i="1" s="1"/>
  <c r="I31" i="1"/>
  <c r="F31" i="1" s="1"/>
  <c r="I32" i="1"/>
  <c r="F32" i="1" s="1"/>
  <c r="I33" i="1"/>
  <c r="F33" i="1" s="1"/>
  <c r="I34" i="1"/>
  <c r="F34" i="1" s="1"/>
  <c r="I35" i="1"/>
  <c r="F35" i="1" s="1"/>
  <c r="I36" i="1"/>
  <c r="F36" i="1" s="1"/>
  <c r="I37" i="1"/>
  <c r="F37" i="1" s="1"/>
  <c r="I38" i="1"/>
  <c r="F38" i="1" s="1"/>
  <c r="I39" i="1"/>
  <c r="F39" i="1" s="1"/>
  <c r="I40" i="1"/>
  <c r="F40" i="1" s="1"/>
  <c r="I41" i="1"/>
  <c r="F41" i="1" s="1"/>
  <c r="I42" i="1"/>
  <c r="F42" i="1" s="1"/>
  <c r="I43" i="1"/>
  <c r="F43" i="1" s="1"/>
  <c r="I44" i="1"/>
  <c r="F44" i="1" s="1"/>
  <c r="I45" i="1"/>
  <c r="F45" i="1" s="1"/>
  <c r="I46" i="1"/>
  <c r="F46" i="1" s="1"/>
  <c r="I47" i="1"/>
  <c r="F47" i="1" s="1"/>
  <c r="I48" i="1"/>
  <c r="F48" i="1" s="1"/>
  <c r="I49" i="1"/>
  <c r="F49" i="1" s="1"/>
  <c r="I50" i="1"/>
  <c r="I51" i="1"/>
  <c r="F51" i="1" s="1"/>
  <c r="I52" i="1"/>
  <c r="F52" i="1" s="1"/>
  <c r="I53" i="1"/>
  <c r="F53" i="1" s="1"/>
  <c r="I54" i="1"/>
  <c r="I57" i="1"/>
  <c r="F57" i="1" s="1"/>
  <c r="I58" i="1"/>
  <c r="F58" i="1" s="1"/>
  <c r="I59" i="1"/>
  <c r="F59" i="1" s="1"/>
  <c r="I60" i="1"/>
  <c r="F60" i="1" s="1"/>
  <c r="I61" i="1"/>
  <c r="F61" i="1" s="1"/>
  <c r="I62" i="1"/>
  <c r="F62" i="1" s="1"/>
  <c r="I65" i="1"/>
  <c r="F65" i="1" s="1"/>
  <c r="I66" i="1"/>
  <c r="F66" i="1" s="1"/>
  <c r="I67" i="1"/>
  <c r="F67" i="1" s="1"/>
  <c r="I68" i="1"/>
  <c r="F68" i="1" s="1"/>
  <c r="I69" i="1"/>
  <c r="F69" i="1" s="1"/>
  <c r="I70" i="1"/>
  <c r="F70" i="1" s="1"/>
  <c r="I71" i="1"/>
  <c r="F71" i="1" s="1"/>
  <c r="F72" i="1"/>
  <c r="I7" i="1"/>
  <c r="F7" i="1" s="1"/>
  <c r="O37" i="1"/>
  <c r="P37" i="1"/>
  <c r="Q37" i="1"/>
  <c r="R37" i="1"/>
  <c r="S37" i="1"/>
  <c r="T37" i="1"/>
  <c r="U37" i="1"/>
  <c r="N37" i="1"/>
  <c r="N36" i="1" s="1"/>
  <c r="O33" i="1"/>
  <c r="P33" i="1"/>
  <c r="Q33" i="1"/>
  <c r="R33" i="1"/>
  <c r="S33" i="1"/>
  <c r="T33" i="1"/>
  <c r="U33" i="1"/>
  <c r="N33" i="1"/>
  <c r="O27" i="1"/>
  <c r="P27" i="1"/>
  <c r="Q27" i="1"/>
  <c r="R27" i="1"/>
  <c r="S27" i="1"/>
  <c r="T27" i="1"/>
  <c r="U27" i="1"/>
  <c r="N27" i="1"/>
  <c r="O8" i="1"/>
  <c r="P8" i="1"/>
  <c r="Q8" i="1"/>
  <c r="R8" i="1"/>
  <c r="S8" i="1"/>
  <c r="T8" i="1"/>
  <c r="U8" i="1"/>
  <c r="I76" i="1" l="1"/>
  <c r="F76" i="1" s="1"/>
  <c r="Q56" i="1"/>
  <c r="S56" i="1"/>
  <c r="T56" i="1"/>
  <c r="U56" i="1"/>
  <c r="P56" i="1"/>
  <c r="O66" i="1"/>
  <c r="P66" i="1"/>
  <c r="Q66" i="1"/>
  <c r="T66" i="1"/>
  <c r="U66" i="1"/>
  <c r="N66" i="1"/>
  <c r="G55" i="1" l="1"/>
  <c r="J56" i="1"/>
  <c r="K56" i="1"/>
  <c r="K55" i="1" s="1"/>
  <c r="L56" i="1"/>
  <c r="L55" i="1" s="1"/>
  <c r="M56" i="1"/>
  <c r="M55" i="1" s="1"/>
  <c r="N56" i="1"/>
  <c r="N55" i="1" s="1"/>
  <c r="O56" i="1"/>
  <c r="O55" i="1" s="1"/>
  <c r="P55" i="1"/>
  <c r="J55" i="1" l="1"/>
  <c r="I55" i="1" s="1"/>
  <c r="I56" i="1"/>
  <c r="F56" i="1" s="1"/>
  <c r="F83" i="1"/>
  <c r="S71" i="1"/>
  <c r="R89" i="1" l="1"/>
  <c r="S89" i="1"/>
  <c r="T89" i="1"/>
  <c r="U89" i="1"/>
  <c r="Q89" i="1"/>
  <c r="R56" i="1"/>
  <c r="P18" i="1"/>
  <c r="P7" i="1" s="1"/>
  <c r="P86" i="1" s="1"/>
  <c r="P95" i="1" s="1"/>
  <c r="Q18" i="1"/>
  <c r="Q7" i="1" s="1"/>
  <c r="R18" i="1"/>
  <c r="R7" i="1" s="1"/>
  <c r="S18" i="1"/>
  <c r="S7" i="1" s="1"/>
  <c r="T18" i="1"/>
  <c r="T7" i="1" s="1"/>
  <c r="U18" i="1"/>
  <c r="U7" i="1" s="1"/>
  <c r="O18" i="1"/>
  <c r="O7" i="1" s="1"/>
  <c r="O86" i="1" s="1"/>
  <c r="O95" i="1" s="1"/>
  <c r="N18" i="1"/>
  <c r="U36" i="1"/>
  <c r="Q36" i="1"/>
  <c r="R36" i="1"/>
  <c r="S36" i="1"/>
  <c r="T36" i="1"/>
  <c r="P36" i="1"/>
  <c r="O76" i="1"/>
  <c r="P76" i="1"/>
  <c r="Q76" i="1"/>
  <c r="R76" i="1"/>
  <c r="S76" i="1"/>
  <c r="T76" i="1"/>
  <c r="U76" i="1"/>
  <c r="N76" i="1"/>
  <c r="O72" i="1"/>
  <c r="P72" i="1"/>
  <c r="Q72" i="1"/>
  <c r="R72" i="1"/>
  <c r="S72" i="1"/>
  <c r="T72" i="1"/>
  <c r="U72" i="1"/>
  <c r="N72" i="1"/>
  <c r="Q55" i="1"/>
  <c r="S55" i="1"/>
  <c r="U55" i="1"/>
  <c r="O50" i="1"/>
  <c r="P50" i="1"/>
  <c r="Q50" i="1"/>
  <c r="R50" i="1"/>
  <c r="S50" i="1"/>
  <c r="T50" i="1"/>
  <c r="U50" i="1"/>
  <c r="N50" i="1"/>
  <c r="N8" i="1"/>
  <c r="N7" i="1" s="1"/>
  <c r="O49" i="1" l="1"/>
  <c r="O80" i="1" s="1"/>
  <c r="U49" i="1"/>
  <c r="U80" i="1" s="1"/>
  <c r="Q86" i="1"/>
  <c r="Q95" i="1" s="1"/>
  <c r="Q49" i="1"/>
  <c r="Q80" i="1" s="1"/>
  <c r="R86" i="1"/>
  <c r="R95" i="1" s="1"/>
  <c r="U86" i="1"/>
  <c r="U95" i="1" s="1"/>
  <c r="S49" i="1"/>
  <c r="S80" i="1" s="1"/>
  <c r="T86" i="1"/>
  <c r="T95" i="1" s="1"/>
  <c r="V1" i="1"/>
  <c r="N86" i="1"/>
  <c r="N95" i="1" s="1"/>
  <c r="S86" i="1"/>
  <c r="S95" i="1" s="1"/>
  <c r="P49" i="1"/>
  <c r="R55" i="1"/>
  <c r="N49" i="1"/>
  <c r="N80" i="1" s="1"/>
  <c r="T55" i="1"/>
  <c r="T49" i="1" s="1"/>
  <c r="T80" i="1" s="1"/>
  <c r="R49" i="1" l="1"/>
  <c r="R80" i="1" s="1"/>
  <c r="P80" i="1"/>
  <c r="I80" i="1" l="1"/>
  <c r="F80" i="1" s="1"/>
  <c r="F81" i="1" s="1"/>
</calcChain>
</file>

<file path=xl/sharedStrings.xml><?xml version="1.0" encoding="utf-8"?>
<sst xmlns="http://schemas.openxmlformats.org/spreadsheetml/2006/main" count="198" uniqueCount="181">
  <si>
    <t>Индекс</t>
  </si>
  <si>
    <t>Формы промежуточной аттестации</t>
  </si>
  <si>
    <t>Учебная нагрузка студентов, час во взаимодействии с преподавателем</t>
  </si>
  <si>
    <t>Распределение обязательной нагрузки по курсам и семестрам (час. в семестр)</t>
  </si>
  <si>
    <t>Объем учебной нагрузки</t>
  </si>
  <si>
    <t>Самостоятельная  работа студентов</t>
  </si>
  <si>
    <t>Обязательная аудиторная</t>
  </si>
  <si>
    <t>1 курс</t>
  </si>
  <si>
    <t>2 курс</t>
  </si>
  <si>
    <t>3 курс</t>
  </si>
  <si>
    <t>4 курс</t>
  </si>
  <si>
    <t>Теоретическое обучение</t>
  </si>
  <si>
    <t>курсовых работ (проектов)</t>
  </si>
  <si>
    <t>ПА, консультации</t>
  </si>
  <si>
    <t>1 семестр 17 недель</t>
  </si>
  <si>
    <t>2 семестр 22 недели</t>
  </si>
  <si>
    <t>3 семестр 16 недель</t>
  </si>
  <si>
    <t>4 семестр 15 недель</t>
  </si>
  <si>
    <t>5 семестр 16 недель</t>
  </si>
  <si>
    <t>6 семестр 12 недель</t>
  </si>
  <si>
    <t>7 семестр 16 недель</t>
  </si>
  <si>
    <t>8 семестр 4 недели</t>
  </si>
  <si>
    <t>занятий в группах и потоках (лекций, семинаров, уроков и т.п.)</t>
  </si>
  <si>
    <t>занятий в подгруппах (лаб. и практ. занятий)</t>
  </si>
  <si>
    <t>З</t>
  </si>
  <si>
    <t>ДЗ</t>
  </si>
  <si>
    <t>Э</t>
  </si>
  <si>
    <t>О.00</t>
  </si>
  <si>
    <t>Общеобразовательные учебные дисциплины</t>
  </si>
  <si>
    <t>ОУД</t>
  </si>
  <si>
    <t>Общие учебные дисциплины</t>
  </si>
  <si>
    <t>ОУД.01</t>
  </si>
  <si>
    <t xml:space="preserve">Русский язык </t>
  </si>
  <si>
    <t>12э</t>
  </si>
  <si>
    <t>Родной язык</t>
  </si>
  <si>
    <t>ОУД.02</t>
  </si>
  <si>
    <t>Литература</t>
  </si>
  <si>
    <t>ОУД.03</t>
  </si>
  <si>
    <t>Иностранный язык</t>
  </si>
  <si>
    <t>ОУД.04</t>
  </si>
  <si>
    <t>Математика</t>
  </si>
  <si>
    <t>14э</t>
  </si>
  <si>
    <t>ОУД.05</t>
  </si>
  <si>
    <t>История</t>
  </si>
  <si>
    <t>ОУД.06</t>
  </si>
  <si>
    <t xml:space="preserve">Физическая культура </t>
  </si>
  <si>
    <t>ОУД.07</t>
  </si>
  <si>
    <t xml:space="preserve">ОБЖ </t>
  </si>
  <si>
    <t>ОУД.08</t>
  </si>
  <si>
    <t>Астрономия</t>
  </si>
  <si>
    <t>Дисциплины по выбору из обязательных предметных областей</t>
  </si>
  <si>
    <t>ОУДп.09</t>
  </si>
  <si>
    <t xml:space="preserve">Информатика  </t>
  </si>
  <si>
    <t>ОУДп.10</t>
  </si>
  <si>
    <t xml:space="preserve">Физика </t>
  </si>
  <si>
    <t>ОУДп.11</t>
  </si>
  <si>
    <t>Химия</t>
  </si>
  <si>
    <t>ОУД.12</t>
  </si>
  <si>
    <t xml:space="preserve">Обществознание </t>
  </si>
  <si>
    <t>ОУД.13</t>
  </si>
  <si>
    <t>Биология</t>
  </si>
  <si>
    <t>ОУД.14</t>
  </si>
  <si>
    <t>География</t>
  </si>
  <si>
    <t>УД</t>
  </si>
  <si>
    <t>Дополнительные учебные дисциплины</t>
  </si>
  <si>
    <t>УД01</t>
  </si>
  <si>
    <t>Индивидуальный 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</si>
  <si>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</si>
  <si>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</si>
  <si>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</si>
  <si>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</si>
  <si>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</si>
  <si>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 xml:space="preserve">История </t>
  </si>
  <si>
    <t>10э</t>
  </si>
  <si>
    <t>ОГСЭ.03</t>
  </si>
  <si>
    <t>Иностранный язык в профессиональной деятельности</t>
  </si>
  <si>
    <t>ОГСЭ.04</t>
  </si>
  <si>
    <t>Физическая культура /адаптационная</t>
  </si>
  <si>
    <t>ОГСЭ.05</t>
  </si>
  <si>
    <t>Психология общения /адаптационная</t>
  </si>
  <si>
    <t>ЕН.00</t>
  </si>
  <si>
    <t>Математический и общий естественнонаучный цикл</t>
  </si>
  <si>
    <t>ЕН.01</t>
  </si>
  <si>
    <t>ЕН.02</t>
  </si>
  <si>
    <t>Информатика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</si>
  <si>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</si>
  <si>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</si>
  <si>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</si>
  <si>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</si>
  <si>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</si>
  <si>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</si>
  <si>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</si>
  <si>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</si>
  <si>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</si>
  <si>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</si>
  <si>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</si>
  <si>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</si>
  <si>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</si>
  <si>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 и стандартизация</t>
  </si>
  <si>
    <t>ОП.06</t>
  </si>
  <si>
    <t>Структура транспортной системы (по отраслям)</t>
  </si>
  <si>
    <t>ОП.07</t>
  </si>
  <si>
    <t>Информационные технологии в профессиональной деятельности</t>
  </si>
  <si>
    <t>ОП.08</t>
  </si>
  <si>
    <t>Правовое обеспечение профессиональной деятельности</t>
  </si>
  <si>
    <t>ОП.09</t>
  </si>
  <si>
    <t xml:space="preserve">Охрана труда </t>
  </si>
  <si>
    <t>ОП.10</t>
  </si>
  <si>
    <t>Безопасность жизнедеятельности</t>
  </si>
  <si>
    <t>ОП.11</t>
  </si>
  <si>
    <t>Правила и безопасность дорожного движения</t>
  </si>
  <si>
    <t>ПМ.00</t>
  </si>
  <si>
    <t>Профессиональные модули</t>
  </si>
  <si>
    <t>ПМ.01</t>
  </si>
  <si>
    <t>Эксплуатация подъемно-транспортных, строительных, дорожных машин и оборудования при строительстве, содержании и ремонте дорог</t>
  </si>
  <si>
    <t>КЭ12</t>
  </si>
  <si>
    <t>МДК.01.01</t>
  </si>
  <si>
    <t>Техническая эксплуатация дорог и искусственных сооружений</t>
  </si>
  <si>
    <t>МДК.01.02</t>
  </si>
  <si>
    <t>Организация планово-предупредительных работ по текущему содержанию и ремонту дорог и искусственных сооружений с использованием машинных комплексов</t>
  </si>
  <si>
    <t>УП.01</t>
  </si>
  <si>
    <t>ПП.01</t>
  </si>
  <si>
    <t>Производственная практика (по профилю специальности)</t>
  </si>
  <si>
    <t>ПМ.02</t>
  </si>
  <si>
    <t>Техническое обслуживание и ремонт подъемно-    транспортных, строительных, дорожных машин и оборудования в стационарных мастерских и на месте выполнения работ</t>
  </si>
  <si>
    <t>МДК.02.01</t>
  </si>
  <si>
    <t>Организация технического обслуживания и ремонта подъемно-транспортных, строительных, дорожных машин и оборудования в различных условиях эксплуатации</t>
  </si>
  <si>
    <t>- устройство тракторов</t>
  </si>
  <si>
    <t>- устройство дорожных машин</t>
  </si>
  <si>
    <t>- устройство автомобилей</t>
  </si>
  <si>
    <t>- устройство подъёмно- транспортных машин, эксплуатация и технология работ</t>
  </si>
  <si>
    <t>5</t>
  </si>
  <si>
    <t xml:space="preserve">- электрооборудование тракторов, автомобилей, подъёмно-транспортных и  дорожных машин. </t>
  </si>
  <si>
    <t>- эксплуатационные материалы</t>
  </si>
  <si>
    <t>- техническое обслуживание подъёмно-транспортных, строительных, дорожных машин и оборудования</t>
  </si>
  <si>
    <t>7</t>
  </si>
  <si>
    <t>- ремонт подъёмно-транспортных, строительных, дорожных машин и оборудования</t>
  </si>
  <si>
    <t>МДК.02.02</t>
  </si>
  <si>
    <t xml:space="preserve">Диагностическое и технологическое оборудование по техническому обслуживанию и ремонту подъемно-транспортных, строительных, дорожных машин и оборудования </t>
  </si>
  <si>
    <t>УП.02</t>
  </si>
  <si>
    <t>Учебная практика в том числе:</t>
  </si>
  <si>
    <t>- индивидуальное вождение тракторов</t>
  </si>
  <si>
    <t>- индивидуальное вождение автомобиля</t>
  </si>
  <si>
    <t>- индивидуальное вождение а/крана</t>
  </si>
  <si>
    <t>ПП.02</t>
  </si>
  <si>
    <t>4,6,8</t>
  </si>
  <si>
    <t>ПМ.03</t>
  </si>
  <si>
    <t xml:space="preserve">Организация работы первичных трудовых  коллективов </t>
  </si>
  <si>
    <t>МДК.03.01</t>
  </si>
  <si>
    <t>УП.03</t>
  </si>
  <si>
    <t xml:space="preserve">Учебная практика </t>
  </si>
  <si>
    <t>ПП.03</t>
  </si>
  <si>
    <t>ПМ.04</t>
  </si>
  <si>
    <t>Выполнение работ по одной или нескольким профессиям рабочих, должностям служащих</t>
  </si>
  <si>
    <t>КЭ</t>
  </si>
  <si>
    <t>МДК.04.01</t>
  </si>
  <si>
    <t>УП.04</t>
  </si>
  <si>
    <t>ПП.04</t>
  </si>
  <si>
    <t>Всего</t>
  </si>
  <si>
    <t>Самостоятельная работа</t>
  </si>
  <si>
    <t>Промежуточная аттестация</t>
  </si>
  <si>
    <t>ПДП</t>
  </si>
  <si>
    <t>Преддипломная практика</t>
  </si>
  <si>
    <t>ИГА.00</t>
  </si>
  <si>
    <t>Итоговая государственная аттестация</t>
  </si>
  <si>
    <r>
      <t xml:space="preserve">Государственная итоговая аттестация 1. Программа базовой подготовки </t>
    </r>
    <r>
      <rPr>
        <sz val="10"/>
        <color theme="1"/>
        <rFont val="Times New Roman"/>
        <family val="1"/>
        <charset val="204"/>
      </rPr>
      <t xml:space="preserve">1.1. Дипломный проект (работа) Выполнение дипломного проекта (работы) с </t>
    </r>
    <r>
      <rPr>
        <u/>
        <sz val="10"/>
        <color theme="1"/>
        <rFont val="Times New Roman"/>
        <family val="1"/>
        <charset val="204"/>
      </rPr>
      <t>16.05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11.06</t>
    </r>
    <r>
      <rPr>
        <sz val="10"/>
        <color theme="1"/>
        <rFont val="Times New Roman"/>
        <family val="1"/>
        <charset val="204"/>
      </rPr>
      <t xml:space="preserve"> (всего 4 нед.) Защита дипломного проекта (работы) с </t>
    </r>
    <r>
      <rPr>
        <u/>
        <sz val="10"/>
        <color theme="1"/>
        <rFont val="Times New Roman"/>
        <family val="1"/>
        <charset val="204"/>
      </rPr>
      <t>13.06</t>
    </r>
    <r>
      <rPr>
        <sz val="10"/>
        <color theme="1"/>
        <rFont val="Times New Roman"/>
        <family val="1"/>
        <charset val="204"/>
      </rPr>
      <t xml:space="preserve"> по </t>
    </r>
    <r>
      <rPr>
        <u/>
        <sz val="10"/>
        <color theme="1"/>
        <rFont val="Times New Roman"/>
        <family val="1"/>
        <charset val="204"/>
      </rPr>
      <t>30.06</t>
    </r>
    <r>
      <rPr>
        <sz val="10"/>
        <color theme="1"/>
        <rFont val="Times New Roman"/>
        <family val="1"/>
        <charset val="204"/>
      </rPr>
      <t xml:space="preserve"> (всего 2 нед.)</t>
    </r>
  </si>
  <si>
    <t>дисциплин и МДК</t>
  </si>
  <si>
    <t>учебной практики</t>
  </si>
  <si>
    <t>производственная практика / преддипломная   практика</t>
  </si>
  <si>
    <t>экзаменов</t>
  </si>
  <si>
    <t>дифф. зачетов</t>
  </si>
  <si>
    <t>зачётов</t>
  </si>
  <si>
    <t>Организация работы и управление подразделением организации (менеджмент)</t>
  </si>
  <si>
    <t>занятий всего</t>
  </si>
  <si>
    <t>Наименование циклов, разделов, дисциплин,профессиональных модулей, МДК, практик</t>
  </si>
  <si>
    <t>ы</t>
  </si>
  <si>
    <t>ыв</t>
  </si>
  <si>
    <t>индивидуальное на дорожных машинах</t>
  </si>
  <si>
    <t>Технология выполнения работ на дорожно-строительной технике</t>
  </si>
  <si>
    <t>48*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</si>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</sst>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"/>
  <sheetViews>
    <sheetView tabSelected="1" zoomScaleNormal="100" zoomScaleSheetLayoutView="55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R44" sqref="R44"/>
    </sheetView>
  </sheetViews>
  <sheetFormatPr defaultRowHeight="15.5" x14ac:dyDescent="0.35"/>
  <cols>
    <col min="2" max="2" width="43.54296875" customWidth="1"/>
    <col min="3" max="21" width="7.54296875" customWidth="1"/>
    <col min="22" max="25" width="9.1796875" style="32"/>
  </cols>
  <sheetData>
    <row r="1" spans="1:22" ht="21.75" customHeight="1" x14ac:dyDescent="0.35">
      <c r="A1" s="48" t="s">
        <v>0</v>
      </c>
      <c r="B1" s="48" t="s">
        <v>174</v>
      </c>
      <c r="C1" s="47" t="s">
        <v>1</v>
      </c>
      <c r="D1" s="47"/>
      <c r="E1" s="47"/>
      <c r="F1" s="48"/>
      <c r="G1" s="48"/>
      <c r="H1" s="41" t="s">
        <v>2</v>
      </c>
      <c r="I1" s="42"/>
      <c r="J1" s="42"/>
      <c r="K1" s="42"/>
      <c r="L1" s="42"/>
      <c r="M1" s="43"/>
      <c r="N1" s="48" t="s">
        <v>3</v>
      </c>
      <c r="O1" s="48"/>
      <c r="P1" s="48"/>
      <c r="Q1" s="48"/>
      <c r="R1" s="48"/>
      <c r="S1" s="48"/>
      <c r="T1" s="48"/>
      <c r="U1" s="48"/>
      <c r="V1" s="32">
        <f>SUM(N7:U7)</f>
        <v>1440</v>
      </c>
    </row>
    <row r="2" spans="1:22" ht="15.75" customHeight="1" x14ac:dyDescent="0.35">
      <c r="A2" s="48"/>
      <c r="B2" s="48"/>
      <c r="C2" s="47"/>
      <c r="D2" s="47"/>
      <c r="E2" s="47"/>
      <c r="F2" s="47" t="s">
        <v>4</v>
      </c>
      <c r="G2" s="47" t="s">
        <v>5</v>
      </c>
      <c r="H2" s="41" t="s">
        <v>6</v>
      </c>
      <c r="I2" s="42"/>
      <c r="J2" s="42"/>
      <c r="K2" s="42"/>
      <c r="L2" s="42"/>
      <c r="M2" s="43"/>
      <c r="N2" s="48" t="s">
        <v>7</v>
      </c>
      <c r="O2" s="48"/>
      <c r="P2" s="48" t="s">
        <v>8</v>
      </c>
      <c r="Q2" s="48"/>
      <c r="R2" s="48" t="s">
        <v>9</v>
      </c>
      <c r="S2" s="48"/>
      <c r="T2" s="48" t="s">
        <v>10</v>
      </c>
      <c r="U2" s="48"/>
    </row>
    <row r="3" spans="1:22" ht="27" customHeight="1" x14ac:dyDescent="0.35">
      <c r="A3" s="48"/>
      <c r="B3" s="48"/>
      <c r="C3" s="47"/>
      <c r="D3" s="47"/>
      <c r="E3" s="47"/>
      <c r="F3" s="47"/>
      <c r="G3" s="47"/>
      <c r="H3" s="44"/>
      <c r="I3" s="47" t="s">
        <v>173</v>
      </c>
      <c r="J3" s="48" t="s">
        <v>11</v>
      </c>
      <c r="K3" s="48"/>
      <c r="L3" s="47" t="s">
        <v>12</v>
      </c>
      <c r="M3" s="47" t="s">
        <v>13</v>
      </c>
      <c r="N3" s="47" t="s">
        <v>14</v>
      </c>
      <c r="O3" s="47" t="s">
        <v>15</v>
      </c>
      <c r="P3" s="47" t="s">
        <v>16</v>
      </c>
      <c r="Q3" s="47" t="s">
        <v>17</v>
      </c>
      <c r="R3" s="47" t="s">
        <v>18</v>
      </c>
      <c r="S3" s="47" t="s">
        <v>19</v>
      </c>
      <c r="T3" s="47" t="s">
        <v>20</v>
      </c>
      <c r="U3" s="47" t="s">
        <v>21</v>
      </c>
    </row>
    <row r="4" spans="1:22" ht="15.75" customHeight="1" x14ac:dyDescent="0.35">
      <c r="A4" s="48"/>
      <c r="B4" s="48"/>
      <c r="C4" s="47"/>
      <c r="D4" s="47"/>
      <c r="E4" s="47"/>
      <c r="F4" s="47"/>
      <c r="G4" s="47"/>
      <c r="H4" s="45"/>
      <c r="I4" s="47"/>
      <c r="J4" s="47" t="s">
        <v>22</v>
      </c>
      <c r="K4" s="47" t="s">
        <v>23</v>
      </c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2" ht="19.5" customHeight="1" x14ac:dyDescent="0.35">
      <c r="A5" s="48"/>
      <c r="B5" s="48"/>
      <c r="C5" s="1" t="s">
        <v>24</v>
      </c>
      <c r="D5" s="1" t="s">
        <v>25</v>
      </c>
      <c r="E5" s="1" t="s">
        <v>26</v>
      </c>
      <c r="F5" s="47"/>
      <c r="G5" s="47"/>
      <c r="H5" s="4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2" ht="15.75" customHeight="1" x14ac:dyDescent="0.35">
      <c r="A6" s="1">
        <v>1</v>
      </c>
      <c r="B6" s="1">
        <v>2</v>
      </c>
      <c r="C6" s="50">
        <v>3</v>
      </c>
      <c r="D6" s="50"/>
      <c r="E6" s="50"/>
      <c r="F6" s="1">
        <v>4</v>
      </c>
      <c r="G6" s="1">
        <v>5</v>
      </c>
      <c r="H6" s="36"/>
      <c r="I6" s="1">
        <v>6</v>
      </c>
      <c r="J6" s="1">
        <v>7</v>
      </c>
      <c r="K6" s="1">
        <v>8</v>
      </c>
      <c r="L6" s="1">
        <v>9</v>
      </c>
      <c r="M6" s="1"/>
      <c r="N6" s="1">
        <v>10</v>
      </c>
      <c r="O6" s="1">
        <v>11</v>
      </c>
      <c r="P6" s="1">
        <v>12</v>
      </c>
      <c r="Q6" s="1">
        <v>13</v>
      </c>
      <c r="R6" s="1">
        <v>14</v>
      </c>
      <c r="S6" s="1">
        <v>15</v>
      </c>
      <c r="T6" s="1">
        <v>16</v>
      </c>
      <c r="U6" s="1">
        <v>17</v>
      </c>
    </row>
    <row r="7" spans="1:22" ht="15.75" customHeight="1" x14ac:dyDescent="0.35">
      <c r="A7" s="2" t="s">
        <v>27</v>
      </c>
      <c r="B7" s="3" t="s">
        <v>28</v>
      </c>
      <c r="C7" s="2">
        <v>0</v>
      </c>
      <c r="D7" s="2">
        <v>10</v>
      </c>
      <c r="E7" s="2">
        <v>3</v>
      </c>
      <c r="F7" s="28">
        <f t="shared" ref="F7:F33" si="0">I7+G7</f>
        <v>1404</v>
      </c>
      <c r="G7" s="2">
        <v>10</v>
      </c>
      <c r="H7" s="2"/>
      <c r="I7" s="2">
        <f>J7+K7</f>
        <v>1394</v>
      </c>
      <c r="J7" s="2">
        <v>1049</v>
      </c>
      <c r="K7" s="2">
        <v>345</v>
      </c>
      <c r="L7" s="2"/>
      <c r="M7" s="2">
        <v>52</v>
      </c>
      <c r="N7" s="2">
        <f>N8+N18</f>
        <v>612</v>
      </c>
      <c r="O7" s="2">
        <f t="shared" ref="O7:U7" si="1">O8+O18</f>
        <v>828</v>
      </c>
      <c r="P7" s="2">
        <f t="shared" si="1"/>
        <v>0</v>
      </c>
      <c r="Q7" s="2">
        <f t="shared" si="1"/>
        <v>0</v>
      </c>
      <c r="R7" s="2">
        <f t="shared" si="1"/>
        <v>0</v>
      </c>
      <c r="S7" s="2">
        <f t="shared" si="1"/>
        <v>0</v>
      </c>
      <c r="T7" s="2">
        <f t="shared" si="1"/>
        <v>0</v>
      </c>
      <c r="U7" s="2">
        <f t="shared" si="1"/>
        <v>0</v>
      </c>
    </row>
    <row r="8" spans="1:22" ht="15.75" customHeight="1" x14ac:dyDescent="0.35">
      <c r="A8" s="1" t="s">
        <v>29</v>
      </c>
      <c r="B8" s="4" t="s">
        <v>30</v>
      </c>
      <c r="C8" s="1"/>
      <c r="D8" s="1">
        <v>4</v>
      </c>
      <c r="E8" s="1">
        <v>2</v>
      </c>
      <c r="F8" s="28">
        <f t="shared" si="0"/>
        <v>886</v>
      </c>
      <c r="G8" s="1">
        <v>0</v>
      </c>
      <c r="H8" s="36"/>
      <c r="I8" s="2">
        <f t="shared" ref="I8:I71" si="2">J8+K8</f>
        <v>886</v>
      </c>
      <c r="J8" s="1">
        <v>652</v>
      </c>
      <c r="K8" s="1">
        <v>234</v>
      </c>
      <c r="L8" s="1"/>
      <c r="M8" s="1"/>
      <c r="N8" s="1">
        <f>SUM(N9:N17)</f>
        <v>374</v>
      </c>
      <c r="O8" s="31">
        <f t="shared" ref="O8:U8" si="3">SUM(O9:O17)</f>
        <v>512</v>
      </c>
      <c r="P8" s="31">
        <f t="shared" si="3"/>
        <v>0</v>
      </c>
      <c r="Q8" s="31">
        <f t="shared" si="3"/>
        <v>0</v>
      </c>
      <c r="R8" s="31">
        <f t="shared" si="3"/>
        <v>0</v>
      </c>
      <c r="S8" s="31">
        <f t="shared" si="3"/>
        <v>0</v>
      </c>
      <c r="T8" s="31">
        <f t="shared" si="3"/>
        <v>0</v>
      </c>
      <c r="U8" s="31">
        <f t="shared" si="3"/>
        <v>0</v>
      </c>
    </row>
    <row r="9" spans="1:22" ht="15.75" customHeight="1" x14ac:dyDescent="0.35">
      <c r="A9" s="5" t="s">
        <v>31</v>
      </c>
      <c r="B9" s="6" t="s">
        <v>32</v>
      </c>
      <c r="C9" s="7"/>
      <c r="D9" s="7"/>
      <c r="E9" s="5">
        <v>2</v>
      </c>
      <c r="F9" s="28">
        <f t="shared" si="0"/>
        <v>78</v>
      </c>
      <c r="G9" s="5">
        <v>0</v>
      </c>
      <c r="H9" s="5"/>
      <c r="I9" s="2">
        <f t="shared" si="2"/>
        <v>78</v>
      </c>
      <c r="J9" s="5">
        <v>78</v>
      </c>
      <c r="K9" s="5">
        <v>0</v>
      </c>
      <c r="L9" s="7"/>
      <c r="M9" s="5" t="s">
        <v>33</v>
      </c>
      <c r="N9" s="5">
        <v>24</v>
      </c>
      <c r="O9" s="5">
        <v>54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</row>
    <row r="10" spans="1:22" ht="15.75" customHeight="1" x14ac:dyDescent="0.35">
      <c r="A10" s="5" t="s">
        <v>31</v>
      </c>
      <c r="B10" s="6" t="s">
        <v>34</v>
      </c>
      <c r="C10" s="8"/>
      <c r="D10" s="8"/>
      <c r="E10" s="8"/>
      <c r="F10" s="28">
        <f t="shared" si="0"/>
        <v>0</v>
      </c>
      <c r="G10" s="9">
        <v>0</v>
      </c>
      <c r="H10" s="9"/>
      <c r="I10" s="2">
        <f t="shared" si="2"/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</row>
    <row r="11" spans="1:22" ht="15.75" customHeight="1" x14ac:dyDescent="0.35">
      <c r="A11" s="5" t="s">
        <v>35</v>
      </c>
      <c r="B11" s="6" t="s">
        <v>36</v>
      </c>
      <c r="C11" s="7"/>
      <c r="D11" s="5">
        <v>2</v>
      </c>
      <c r="E11" s="7"/>
      <c r="F11" s="28">
        <f t="shared" si="0"/>
        <v>117</v>
      </c>
      <c r="G11" s="5">
        <v>0</v>
      </c>
      <c r="H11" s="5"/>
      <c r="I11" s="2">
        <f t="shared" si="2"/>
        <v>117</v>
      </c>
      <c r="J11" s="5">
        <v>117</v>
      </c>
      <c r="K11" s="5">
        <v>0</v>
      </c>
      <c r="L11" s="7"/>
      <c r="M11" s="7"/>
      <c r="N11" s="5">
        <v>61</v>
      </c>
      <c r="O11" s="5">
        <v>56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</row>
    <row r="12" spans="1:22" ht="15.75" customHeight="1" x14ac:dyDescent="0.35">
      <c r="A12" s="5" t="s">
        <v>37</v>
      </c>
      <c r="B12" s="6" t="s">
        <v>38</v>
      </c>
      <c r="C12" s="7"/>
      <c r="D12" s="5">
        <v>2</v>
      </c>
      <c r="E12" s="7"/>
      <c r="F12" s="28">
        <f t="shared" si="0"/>
        <v>117</v>
      </c>
      <c r="G12" s="5">
        <v>0</v>
      </c>
      <c r="H12" s="5"/>
      <c r="I12" s="2">
        <f t="shared" si="2"/>
        <v>117</v>
      </c>
      <c r="J12" s="5">
        <v>10</v>
      </c>
      <c r="K12" s="5">
        <v>107</v>
      </c>
      <c r="L12" s="7"/>
      <c r="M12" s="7"/>
      <c r="N12" s="5">
        <v>51</v>
      </c>
      <c r="O12" s="5">
        <v>66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</row>
    <row r="13" spans="1:22" ht="15.75" customHeight="1" x14ac:dyDescent="0.35">
      <c r="A13" s="5" t="s">
        <v>39</v>
      </c>
      <c r="B13" s="6" t="s">
        <v>40</v>
      </c>
      <c r="C13" s="7"/>
      <c r="D13" s="7"/>
      <c r="E13" s="5">
        <v>2</v>
      </c>
      <c r="F13" s="28">
        <f t="shared" si="0"/>
        <v>234</v>
      </c>
      <c r="G13" s="5">
        <v>0</v>
      </c>
      <c r="H13" s="5"/>
      <c r="I13" s="2">
        <f t="shared" si="2"/>
        <v>234</v>
      </c>
      <c r="J13" s="5">
        <v>224</v>
      </c>
      <c r="K13" s="5">
        <v>10</v>
      </c>
      <c r="L13" s="7"/>
      <c r="M13" s="5" t="s">
        <v>41</v>
      </c>
      <c r="N13" s="5">
        <v>102</v>
      </c>
      <c r="O13" s="5">
        <v>132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</row>
    <row r="14" spans="1:22" ht="15.75" customHeight="1" x14ac:dyDescent="0.35">
      <c r="A14" s="5" t="s">
        <v>42</v>
      </c>
      <c r="B14" s="6" t="s">
        <v>43</v>
      </c>
      <c r="C14" s="7"/>
      <c r="D14" s="5">
        <v>2</v>
      </c>
      <c r="E14" s="7"/>
      <c r="F14" s="28">
        <f t="shared" si="0"/>
        <v>117</v>
      </c>
      <c r="G14" s="5">
        <v>0</v>
      </c>
      <c r="H14" s="5"/>
      <c r="I14" s="2">
        <f t="shared" si="2"/>
        <v>117</v>
      </c>
      <c r="J14" s="5">
        <v>117</v>
      </c>
      <c r="K14" s="5">
        <v>0</v>
      </c>
      <c r="L14" s="7"/>
      <c r="M14" s="7"/>
      <c r="N14" s="5">
        <v>51</v>
      </c>
      <c r="O14" s="5">
        <v>66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</row>
    <row r="15" spans="1:22" ht="15.75" customHeight="1" x14ac:dyDescent="0.35">
      <c r="A15" s="5" t="s">
        <v>44</v>
      </c>
      <c r="B15" s="6" t="s">
        <v>45</v>
      </c>
      <c r="C15" s="7"/>
      <c r="D15" s="5">
        <v>2</v>
      </c>
      <c r="E15" s="7"/>
      <c r="F15" s="28">
        <f t="shared" si="0"/>
        <v>117</v>
      </c>
      <c r="G15" s="5">
        <v>0</v>
      </c>
      <c r="H15" s="5"/>
      <c r="I15" s="2">
        <f t="shared" si="2"/>
        <v>117</v>
      </c>
      <c r="J15" s="5">
        <v>0</v>
      </c>
      <c r="K15" s="5">
        <v>117</v>
      </c>
      <c r="L15" s="7"/>
      <c r="M15" s="7"/>
      <c r="N15" s="5">
        <v>51</v>
      </c>
      <c r="O15" s="5">
        <v>66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</row>
    <row r="16" spans="1:22" ht="15.75" customHeight="1" x14ac:dyDescent="0.35">
      <c r="A16" s="5" t="s">
        <v>46</v>
      </c>
      <c r="B16" s="6" t="s">
        <v>47</v>
      </c>
      <c r="C16" s="7"/>
      <c r="D16" s="5">
        <v>2</v>
      </c>
      <c r="E16" s="7"/>
      <c r="F16" s="28">
        <f t="shared" si="0"/>
        <v>70</v>
      </c>
      <c r="G16" s="5">
        <v>0</v>
      </c>
      <c r="H16" s="5"/>
      <c r="I16" s="2">
        <f t="shared" si="2"/>
        <v>70</v>
      </c>
      <c r="J16" s="5">
        <v>70</v>
      </c>
      <c r="K16" s="5">
        <v>0</v>
      </c>
      <c r="L16" s="7"/>
      <c r="M16" s="7"/>
      <c r="N16" s="5">
        <v>34</v>
      </c>
      <c r="O16" s="5">
        <v>36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</row>
    <row r="17" spans="1:21" ht="15.75" customHeight="1" x14ac:dyDescent="0.35">
      <c r="A17" s="5" t="s">
        <v>48</v>
      </c>
      <c r="B17" s="6" t="s">
        <v>49</v>
      </c>
      <c r="C17" s="7"/>
      <c r="D17" s="5">
        <v>2</v>
      </c>
      <c r="E17" s="7"/>
      <c r="F17" s="28">
        <f t="shared" si="0"/>
        <v>36</v>
      </c>
      <c r="G17" s="5">
        <v>0</v>
      </c>
      <c r="H17" s="5"/>
      <c r="I17" s="2">
        <f t="shared" si="2"/>
        <v>36</v>
      </c>
      <c r="J17" s="5">
        <v>36</v>
      </c>
      <c r="K17" s="5">
        <v>0</v>
      </c>
      <c r="L17" s="7"/>
      <c r="M17" s="7"/>
      <c r="N17" s="5">
        <v>0</v>
      </c>
      <c r="O17" s="5">
        <v>36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</row>
    <row r="18" spans="1:21" ht="26" x14ac:dyDescent="0.35">
      <c r="A18" s="2"/>
      <c r="B18" s="11" t="s">
        <v>50</v>
      </c>
      <c r="C18" s="10">
        <v>0</v>
      </c>
      <c r="D18" s="10">
        <v>5</v>
      </c>
      <c r="E18" s="10">
        <v>1</v>
      </c>
      <c r="F18" s="14">
        <f t="shared" si="0"/>
        <v>518</v>
      </c>
      <c r="G18" s="10">
        <v>10</v>
      </c>
      <c r="H18" s="10"/>
      <c r="I18" s="2">
        <f t="shared" si="2"/>
        <v>508</v>
      </c>
      <c r="J18" s="10">
        <v>397</v>
      </c>
      <c r="K18" s="10">
        <v>111</v>
      </c>
      <c r="L18" s="2"/>
      <c r="M18" s="2"/>
      <c r="N18" s="10">
        <f>SUM(N19:N26)</f>
        <v>238</v>
      </c>
      <c r="O18" s="10">
        <f>SUM(O19:O26)</f>
        <v>316</v>
      </c>
      <c r="P18" s="10">
        <f t="shared" ref="P18:U18" si="4">SUM(P19:P26)</f>
        <v>0</v>
      </c>
      <c r="Q18" s="10">
        <f t="shared" si="4"/>
        <v>0</v>
      </c>
      <c r="R18" s="10">
        <f t="shared" si="4"/>
        <v>0</v>
      </c>
      <c r="S18" s="10">
        <f t="shared" si="4"/>
        <v>0</v>
      </c>
      <c r="T18" s="10">
        <f t="shared" si="4"/>
        <v>0</v>
      </c>
      <c r="U18" s="10">
        <f t="shared" si="4"/>
        <v>0</v>
      </c>
    </row>
    <row r="19" spans="1:21" ht="15.75" customHeight="1" x14ac:dyDescent="0.35">
      <c r="A19" s="5" t="s">
        <v>51</v>
      </c>
      <c r="B19" s="6" t="s">
        <v>52</v>
      </c>
      <c r="C19" s="7"/>
      <c r="D19" s="5">
        <v>2</v>
      </c>
      <c r="E19" s="7"/>
      <c r="F19" s="28">
        <f t="shared" si="0"/>
        <v>100</v>
      </c>
      <c r="G19" s="5">
        <v>0</v>
      </c>
      <c r="H19" s="5"/>
      <c r="I19" s="2">
        <f t="shared" si="2"/>
        <v>100</v>
      </c>
      <c r="J19" s="5">
        <v>40</v>
      </c>
      <c r="K19" s="5">
        <v>60</v>
      </c>
      <c r="L19" s="7"/>
      <c r="M19" s="7"/>
      <c r="N19" s="5">
        <v>51</v>
      </c>
      <c r="O19" s="5">
        <v>49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</row>
    <row r="20" spans="1:21" ht="15.75" customHeight="1" x14ac:dyDescent="0.35">
      <c r="A20" s="5" t="s">
        <v>53</v>
      </c>
      <c r="B20" s="6" t="s">
        <v>54</v>
      </c>
      <c r="C20" s="7"/>
      <c r="D20" s="7"/>
      <c r="E20" s="5">
        <v>2</v>
      </c>
      <c r="F20" s="28">
        <f t="shared" si="0"/>
        <v>121</v>
      </c>
      <c r="G20" s="5">
        <v>0</v>
      </c>
      <c r="H20" s="5"/>
      <c r="I20" s="2">
        <f t="shared" si="2"/>
        <v>121</v>
      </c>
      <c r="J20" s="5">
        <v>110</v>
      </c>
      <c r="K20" s="5">
        <v>11</v>
      </c>
      <c r="L20" s="7"/>
      <c r="M20" s="5" t="s">
        <v>41</v>
      </c>
      <c r="N20" s="5">
        <v>68</v>
      </c>
      <c r="O20" s="5">
        <v>53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</row>
    <row r="21" spans="1:21" ht="15.75" customHeight="1" x14ac:dyDescent="0.35">
      <c r="A21" s="5" t="s">
        <v>55</v>
      </c>
      <c r="B21" s="6" t="s">
        <v>56</v>
      </c>
      <c r="C21" s="7"/>
      <c r="D21" s="5">
        <v>2</v>
      </c>
      <c r="E21" s="7"/>
      <c r="F21" s="28">
        <f t="shared" si="0"/>
        <v>78</v>
      </c>
      <c r="G21" s="5">
        <v>0</v>
      </c>
      <c r="H21" s="5"/>
      <c r="I21" s="2">
        <f t="shared" si="2"/>
        <v>78</v>
      </c>
      <c r="J21" s="5">
        <v>50</v>
      </c>
      <c r="K21" s="5">
        <v>28</v>
      </c>
      <c r="L21" s="7"/>
      <c r="M21" s="7"/>
      <c r="N21" s="5">
        <v>34</v>
      </c>
      <c r="O21" s="5">
        <v>44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ht="15.75" customHeight="1" x14ac:dyDescent="0.35">
      <c r="A22" s="5" t="s">
        <v>57</v>
      </c>
      <c r="B22" s="6" t="s">
        <v>58</v>
      </c>
      <c r="C22" s="7"/>
      <c r="D22" s="5">
        <v>2</v>
      </c>
      <c r="E22" s="7"/>
      <c r="F22" s="28">
        <f t="shared" si="0"/>
        <v>111</v>
      </c>
      <c r="G22" s="5">
        <v>0</v>
      </c>
      <c r="H22" s="5"/>
      <c r="I22" s="2">
        <f t="shared" si="2"/>
        <v>111</v>
      </c>
      <c r="J22" s="5">
        <v>99</v>
      </c>
      <c r="K22" s="5">
        <v>12</v>
      </c>
      <c r="L22" s="7"/>
      <c r="M22" s="7"/>
      <c r="N22" s="5">
        <v>49</v>
      </c>
      <c r="O22" s="5">
        <v>62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</row>
    <row r="23" spans="1:21" ht="15.75" customHeight="1" x14ac:dyDescent="0.35">
      <c r="A23" s="5" t="s">
        <v>59</v>
      </c>
      <c r="B23" s="6" t="s">
        <v>60</v>
      </c>
      <c r="C23" s="7"/>
      <c r="D23" s="5">
        <v>2</v>
      </c>
      <c r="E23" s="7"/>
      <c r="F23" s="28">
        <f t="shared" si="0"/>
        <v>36</v>
      </c>
      <c r="G23" s="5">
        <v>0</v>
      </c>
      <c r="H23" s="5"/>
      <c r="I23" s="2">
        <f t="shared" si="2"/>
        <v>36</v>
      </c>
      <c r="J23" s="5">
        <v>36</v>
      </c>
      <c r="K23" s="5">
        <v>0</v>
      </c>
      <c r="L23" s="7"/>
      <c r="M23" s="7"/>
      <c r="N23" s="5">
        <v>36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ht="15.75" customHeight="1" x14ac:dyDescent="0.35">
      <c r="A24" s="5" t="s">
        <v>61</v>
      </c>
      <c r="B24" s="6" t="s">
        <v>62</v>
      </c>
      <c r="C24" s="7"/>
      <c r="D24" s="5">
        <v>2</v>
      </c>
      <c r="E24" s="7"/>
      <c r="F24" s="28">
        <f t="shared" si="0"/>
        <v>36</v>
      </c>
      <c r="G24" s="5">
        <v>0</v>
      </c>
      <c r="H24" s="5"/>
      <c r="I24" s="2">
        <f t="shared" si="2"/>
        <v>36</v>
      </c>
      <c r="J24" s="5">
        <v>36</v>
      </c>
      <c r="K24" s="5">
        <v>0</v>
      </c>
      <c r="L24" s="7"/>
      <c r="M24" s="7"/>
      <c r="N24" s="5">
        <v>0</v>
      </c>
      <c r="O24" s="5">
        <v>36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</row>
    <row r="25" spans="1:21" ht="15.75" customHeight="1" x14ac:dyDescent="0.35">
      <c r="A25" s="10" t="s">
        <v>63</v>
      </c>
      <c r="B25" s="11" t="s">
        <v>64</v>
      </c>
      <c r="C25" s="14"/>
      <c r="D25" s="14"/>
      <c r="E25" s="14"/>
      <c r="F25" s="14">
        <f t="shared" si="0"/>
        <v>36</v>
      </c>
      <c r="G25" s="14">
        <v>10</v>
      </c>
      <c r="H25" s="14"/>
      <c r="I25" s="2">
        <f t="shared" si="2"/>
        <v>26</v>
      </c>
      <c r="J25" s="14">
        <v>26</v>
      </c>
      <c r="K25" s="14">
        <v>0</v>
      </c>
      <c r="L25" s="14"/>
      <c r="M25" s="14"/>
      <c r="N25" s="14">
        <v>0</v>
      </c>
      <c r="O25" s="14">
        <v>36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</row>
    <row r="26" spans="1:21" ht="15.75" customHeight="1" x14ac:dyDescent="0.35">
      <c r="A26" s="5" t="s">
        <v>65</v>
      </c>
      <c r="B26" s="6" t="s">
        <v>66</v>
      </c>
      <c r="C26" s="7"/>
      <c r="D26" s="7">
        <v>2</v>
      </c>
      <c r="E26" s="5"/>
      <c r="F26" s="28">
        <f t="shared" si="0"/>
        <v>36</v>
      </c>
      <c r="G26" s="5">
        <v>10</v>
      </c>
      <c r="H26" s="5"/>
      <c r="I26" s="2">
        <f t="shared" si="2"/>
        <v>26</v>
      </c>
      <c r="J26" s="5">
        <v>26</v>
      </c>
      <c r="K26" s="5">
        <v>0</v>
      </c>
      <c r="L26" s="7"/>
      <c r="M26" s="5" t="s">
        <v>33</v>
      </c>
      <c r="N26" s="5">
        <v>0</v>
      </c>
      <c r="O26" s="5">
        <v>36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</row>
    <row r="27" spans="1:21" ht="26" x14ac:dyDescent="0.35">
      <c r="A27" s="10" t="s">
        <v>67</v>
      </c>
      <c r="B27" s="11" t="s">
        <v>68</v>
      </c>
      <c r="C27" s="2">
        <v>0</v>
      </c>
      <c r="D27" s="2">
        <v>4</v>
      </c>
      <c r="E27" s="2">
        <v>1</v>
      </c>
      <c r="F27" s="28">
        <f t="shared" si="0"/>
        <v>468</v>
      </c>
      <c r="G27" s="2">
        <v>6</v>
      </c>
      <c r="H27" s="2"/>
      <c r="I27" s="2">
        <f t="shared" si="2"/>
        <v>462</v>
      </c>
      <c r="J27" s="10">
        <v>136</v>
      </c>
      <c r="K27" s="10">
        <v>326</v>
      </c>
      <c r="L27" s="10"/>
      <c r="M27" s="10">
        <v>10</v>
      </c>
      <c r="N27" s="10">
        <f>N28+N29+N30+N31+N32</f>
        <v>0</v>
      </c>
      <c r="O27" s="10">
        <f t="shared" ref="O27:U27" si="5">O28+O29+O30+O31+O32</f>
        <v>0</v>
      </c>
      <c r="P27" s="10">
        <f t="shared" si="5"/>
        <v>112</v>
      </c>
      <c r="Q27" s="10">
        <f t="shared" si="5"/>
        <v>48</v>
      </c>
      <c r="R27" s="10">
        <f t="shared" si="5"/>
        <v>112</v>
      </c>
      <c r="S27" s="10">
        <f t="shared" si="5"/>
        <v>48</v>
      </c>
      <c r="T27" s="10">
        <f t="shared" si="5"/>
        <v>100</v>
      </c>
      <c r="U27" s="10">
        <f t="shared" si="5"/>
        <v>84</v>
      </c>
    </row>
    <row r="28" spans="1:21" ht="15.75" customHeight="1" x14ac:dyDescent="0.35">
      <c r="A28" s="12" t="s">
        <v>69</v>
      </c>
      <c r="B28" s="13" t="s">
        <v>70</v>
      </c>
      <c r="C28" s="12"/>
      <c r="D28" s="12">
        <v>5</v>
      </c>
      <c r="E28" s="12"/>
      <c r="F28" s="28">
        <f t="shared" si="0"/>
        <v>48</v>
      </c>
      <c r="G28" s="12">
        <v>2</v>
      </c>
      <c r="H28" s="38"/>
      <c r="I28" s="2">
        <f t="shared" si="2"/>
        <v>46</v>
      </c>
      <c r="J28" s="12">
        <v>46</v>
      </c>
      <c r="K28" s="12">
        <v>0</v>
      </c>
      <c r="L28" s="12"/>
      <c r="M28" s="12"/>
      <c r="N28" s="12">
        <v>0</v>
      </c>
      <c r="O28" s="12">
        <v>0</v>
      </c>
      <c r="P28" s="12">
        <v>0</v>
      </c>
      <c r="Q28" s="12">
        <v>0</v>
      </c>
      <c r="R28" s="12">
        <v>48</v>
      </c>
      <c r="S28" s="12">
        <v>0</v>
      </c>
      <c r="T28" s="12">
        <v>0</v>
      </c>
      <c r="U28" s="12">
        <v>0</v>
      </c>
    </row>
    <row r="29" spans="1:21" ht="15.75" customHeight="1" x14ac:dyDescent="0.35">
      <c r="A29" s="12" t="s">
        <v>71</v>
      </c>
      <c r="B29" s="13" t="s">
        <v>72</v>
      </c>
      <c r="C29" s="12"/>
      <c r="D29" s="12"/>
      <c r="E29" s="12">
        <v>3</v>
      </c>
      <c r="F29" s="28">
        <f t="shared" si="0"/>
        <v>48</v>
      </c>
      <c r="G29" s="12">
        <v>0</v>
      </c>
      <c r="H29" s="38"/>
      <c r="I29" s="2">
        <f t="shared" si="2"/>
        <v>48</v>
      </c>
      <c r="J29" s="12">
        <v>48</v>
      </c>
      <c r="K29" s="12">
        <v>0</v>
      </c>
      <c r="L29" s="12"/>
      <c r="M29" s="12" t="s">
        <v>73</v>
      </c>
      <c r="N29" s="12">
        <v>0</v>
      </c>
      <c r="O29" s="12">
        <v>0</v>
      </c>
      <c r="P29" s="12">
        <v>48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</row>
    <row r="30" spans="1:21" ht="26" x14ac:dyDescent="0.35">
      <c r="A30" s="12" t="s">
        <v>74</v>
      </c>
      <c r="B30" s="13" t="s">
        <v>75</v>
      </c>
      <c r="C30" s="12"/>
      <c r="D30" s="12">
        <v>8</v>
      </c>
      <c r="E30" s="12"/>
      <c r="F30" s="28">
        <f t="shared" si="0"/>
        <v>168</v>
      </c>
      <c r="G30" s="12">
        <v>0</v>
      </c>
      <c r="H30" s="38"/>
      <c r="I30" s="2">
        <f t="shared" si="2"/>
        <v>168</v>
      </c>
      <c r="J30" s="12">
        <v>0</v>
      </c>
      <c r="K30" s="12">
        <v>168</v>
      </c>
      <c r="L30" s="12"/>
      <c r="M30" s="12"/>
      <c r="N30" s="12">
        <v>0</v>
      </c>
      <c r="O30" s="12">
        <v>0</v>
      </c>
      <c r="P30" s="12">
        <v>32</v>
      </c>
      <c r="Q30" s="12">
        <v>24</v>
      </c>
      <c r="R30" s="12">
        <v>32</v>
      </c>
      <c r="S30" s="12">
        <v>24</v>
      </c>
      <c r="T30" s="12">
        <v>32</v>
      </c>
      <c r="U30" s="12">
        <v>24</v>
      </c>
    </row>
    <row r="31" spans="1:21" ht="15.75" customHeight="1" x14ac:dyDescent="0.35">
      <c r="A31" s="12" t="s">
        <v>76</v>
      </c>
      <c r="B31" s="13" t="s">
        <v>77</v>
      </c>
      <c r="C31" s="12"/>
      <c r="D31" s="12">
        <v>8</v>
      </c>
      <c r="E31" s="12"/>
      <c r="F31" s="28">
        <f t="shared" si="0"/>
        <v>204</v>
      </c>
      <c r="G31" s="12">
        <v>0</v>
      </c>
      <c r="H31" s="38"/>
      <c r="I31" s="2">
        <f t="shared" si="2"/>
        <v>204</v>
      </c>
      <c r="J31" s="12">
        <v>10</v>
      </c>
      <c r="K31" s="12">
        <f>P31+T31+U31+S31+R31+Q31-10</f>
        <v>194</v>
      </c>
      <c r="L31" s="12"/>
      <c r="M31" s="12"/>
      <c r="N31" s="12">
        <v>0</v>
      </c>
      <c r="O31" s="12">
        <v>0</v>
      </c>
      <c r="P31" s="12">
        <v>32</v>
      </c>
      <c r="Q31" s="12">
        <v>24</v>
      </c>
      <c r="R31" s="12">
        <v>32</v>
      </c>
      <c r="S31" s="12">
        <v>24</v>
      </c>
      <c r="T31" s="12">
        <v>32</v>
      </c>
      <c r="U31" s="12">
        <f>24+36</f>
        <v>60</v>
      </c>
    </row>
    <row r="32" spans="1:21" ht="15.75" customHeight="1" x14ac:dyDescent="0.35">
      <c r="A32" s="12" t="s">
        <v>78</v>
      </c>
      <c r="B32" s="13" t="s">
        <v>79</v>
      </c>
      <c r="C32" s="12"/>
      <c r="D32" s="12">
        <v>6</v>
      </c>
      <c r="E32" s="12"/>
      <c r="F32" s="28">
        <f t="shared" si="0"/>
        <v>36</v>
      </c>
      <c r="G32" s="12">
        <v>4</v>
      </c>
      <c r="H32" s="38"/>
      <c r="I32" s="2">
        <f t="shared" si="2"/>
        <v>32</v>
      </c>
      <c r="J32" s="12">
        <v>32</v>
      </c>
      <c r="K32" s="12">
        <v>0</v>
      </c>
      <c r="L32" s="12"/>
      <c r="M32" s="12"/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36</v>
      </c>
      <c r="U32" s="12">
        <v>0</v>
      </c>
    </row>
    <row r="33" spans="1:21" ht="26" x14ac:dyDescent="0.35">
      <c r="A33" s="2" t="s">
        <v>80</v>
      </c>
      <c r="B33" s="3" t="s">
        <v>81</v>
      </c>
      <c r="C33" s="2">
        <v>0</v>
      </c>
      <c r="D33" s="2">
        <v>1</v>
      </c>
      <c r="E33" s="2">
        <v>1</v>
      </c>
      <c r="F33" s="28">
        <f t="shared" si="0"/>
        <v>144</v>
      </c>
      <c r="G33" s="2">
        <v>4</v>
      </c>
      <c r="H33" s="2"/>
      <c r="I33" s="2">
        <f t="shared" si="2"/>
        <v>140</v>
      </c>
      <c r="J33" s="2">
        <v>96</v>
      </c>
      <c r="K33" s="2">
        <v>44</v>
      </c>
      <c r="L33" s="2"/>
      <c r="M33" s="2">
        <v>10</v>
      </c>
      <c r="N33" s="2">
        <f>N34+N35</f>
        <v>0</v>
      </c>
      <c r="O33" s="2">
        <f t="shared" ref="O33:U33" si="6">O34+O35</f>
        <v>0</v>
      </c>
      <c r="P33" s="2">
        <f t="shared" si="6"/>
        <v>90</v>
      </c>
      <c r="Q33" s="2">
        <f t="shared" si="6"/>
        <v>52</v>
      </c>
      <c r="R33" s="2">
        <f t="shared" si="6"/>
        <v>0</v>
      </c>
      <c r="S33" s="2">
        <f t="shared" si="6"/>
        <v>0</v>
      </c>
      <c r="T33" s="2">
        <f t="shared" si="6"/>
        <v>0</v>
      </c>
      <c r="U33" s="2">
        <f t="shared" si="6"/>
        <v>0</v>
      </c>
    </row>
    <row r="34" spans="1:21" ht="15.75" customHeight="1" x14ac:dyDescent="0.35">
      <c r="A34" s="12" t="s">
        <v>82</v>
      </c>
      <c r="B34" s="13" t="s">
        <v>40</v>
      </c>
      <c r="C34" s="12"/>
      <c r="D34" s="12"/>
      <c r="E34" s="12">
        <v>3</v>
      </c>
      <c r="F34" s="28">
        <f>G34+I34</f>
        <v>60</v>
      </c>
      <c r="G34" s="12">
        <v>2</v>
      </c>
      <c r="H34" s="38"/>
      <c r="I34" s="2">
        <f t="shared" si="2"/>
        <v>58</v>
      </c>
      <c r="J34" s="12">
        <v>58</v>
      </c>
      <c r="K34" s="12">
        <v>0</v>
      </c>
      <c r="L34" s="12"/>
      <c r="M34" s="12" t="s">
        <v>73</v>
      </c>
      <c r="N34" s="12">
        <v>0</v>
      </c>
      <c r="O34" s="12">
        <v>0</v>
      </c>
      <c r="P34" s="12">
        <v>60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</row>
    <row r="35" spans="1:21" ht="15.75" customHeight="1" x14ac:dyDescent="0.35">
      <c r="A35" s="12" t="s">
        <v>83</v>
      </c>
      <c r="B35" s="13" t="s">
        <v>84</v>
      </c>
      <c r="C35" s="12"/>
      <c r="D35" s="12">
        <v>4</v>
      </c>
      <c r="E35" s="12"/>
      <c r="F35" s="28">
        <f t="shared" ref="F35:F80" si="7">I35+G35</f>
        <v>84</v>
      </c>
      <c r="G35" s="12">
        <v>2</v>
      </c>
      <c r="H35" s="38"/>
      <c r="I35" s="2">
        <f t="shared" si="2"/>
        <v>82</v>
      </c>
      <c r="J35" s="12">
        <v>38</v>
      </c>
      <c r="K35" s="12">
        <v>44</v>
      </c>
      <c r="L35" s="12"/>
      <c r="M35" s="12"/>
      <c r="N35" s="12">
        <v>0</v>
      </c>
      <c r="O35" s="12">
        <v>0</v>
      </c>
      <c r="P35" s="12">
        <v>30</v>
      </c>
      <c r="Q35" s="12">
        <v>52</v>
      </c>
      <c r="R35" s="12">
        <v>0</v>
      </c>
      <c r="S35" s="12">
        <v>0</v>
      </c>
      <c r="T35" s="12">
        <v>0</v>
      </c>
      <c r="U35" s="12">
        <v>0</v>
      </c>
    </row>
    <row r="36" spans="1:21" ht="15.75" customHeight="1" x14ac:dyDescent="0.35">
      <c r="A36" s="2" t="s">
        <v>85</v>
      </c>
      <c r="B36" s="3" t="s">
        <v>86</v>
      </c>
      <c r="C36" s="2">
        <v>15</v>
      </c>
      <c r="D36" s="2">
        <v>7</v>
      </c>
      <c r="E36" s="2">
        <v>11</v>
      </c>
      <c r="F36" s="28">
        <f t="shared" si="7"/>
        <v>2170</v>
      </c>
      <c r="G36" s="2">
        <v>44</v>
      </c>
      <c r="H36" s="2"/>
      <c r="I36" s="2">
        <f t="shared" si="2"/>
        <v>2126</v>
      </c>
      <c r="J36" s="2">
        <v>1334</v>
      </c>
      <c r="K36" s="2">
        <v>792</v>
      </c>
      <c r="L36" s="2">
        <v>90</v>
      </c>
      <c r="M36" s="2"/>
      <c r="N36" s="2">
        <f>+N37</f>
        <v>0</v>
      </c>
      <c r="O36" s="2">
        <v>0</v>
      </c>
      <c r="P36" s="2">
        <f>P37</f>
        <v>88</v>
      </c>
      <c r="Q36" s="2">
        <f t="shared" ref="Q36:U36" si="8">Q37</f>
        <v>169</v>
      </c>
      <c r="R36" s="2">
        <f t="shared" si="8"/>
        <v>158</v>
      </c>
      <c r="S36" s="2">
        <f t="shared" si="8"/>
        <v>181</v>
      </c>
      <c r="T36" s="2">
        <f t="shared" si="8"/>
        <v>76</v>
      </c>
      <c r="U36" s="2">
        <f t="shared" si="8"/>
        <v>0</v>
      </c>
    </row>
    <row r="37" spans="1:21" ht="15.75" customHeight="1" x14ac:dyDescent="0.35">
      <c r="A37" s="1" t="s">
        <v>87</v>
      </c>
      <c r="B37" s="4" t="s">
        <v>88</v>
      </c>
      <c r="C37" s="1">
        <v>2</v>
      </c>
      <c r="D37" s="1">
        <v>0</v>
      </c>
      <c r="E37" s="1">
        <v>3</v>
      </c>
      <c r="F37" s="28">
        <f t="shared" si="7"/>
        <v>628</v>
      </c>
      <c r="G37" s="1">
        <v>6</v>
      </c>
      <c r="H37" s="36"/>
      <c r="I37" s="2">
        <f t="shared" si="2"/>
        <v>622</v>
      </c>
      <c r="J37" s="1">
        <v>354</v>
      </c>
      <c r="K37" s="1">
        <v>268</v>
      </c>
      <c r="L37" s="1"/>
      <c r="M37" s="1">
        <v>36</v>
      </c>
      <c r="N37" s="1">
        <f>SUM(N38:N48)</f>
        <v>0</v>
      </c>
      <c r="O37" s="31">
        <f t="shared" ref="O37:U37" si="9">SUM(O38:O48)</f>
        <v>0</v>
      </c>
      <c r="P37" s="31">
        <f t="shared" si="9"/>
        <v>88</v>
      </c>
      <c r="Q37" s="31">
        <f t="shared" si="9"/>
        <v>169</v>
      </c>
      <c r="R37" s="31">
        <f t="shared" si="9"/>
        <v>158</v>
      </c>
      <c r="S37" s="31">
        <f t="shared" si="9"/>
        <v>181</v>
      </c>
      <c r="T37" s="31">
        <f t="shared" si="9"/>
        <v>76</v>
      </c>
      <c r="U37" s="31">
        <f t="shared" si="9"/>
        <v>0</v>
      </c>
    </row>
    <row r="38" spans="1:21" ht="15.75" customHeight="1" x14ac:dyDescent="0.35">
      <c r="A38" s="12" t="s">
        <v>89</v>
      </c>
      <c r="B38" s="13" t="s">
        <v>90</v>
      </c>
      <c r="C38" s="12"/>
      <c r="D38" s="12">
        <v>4</v>
      </c>
      <c r="E38" s="12"/>
      <c r="F38" s="28">
        <f t="shared" si="7"/>
        <v>76</v>
      </c>
      <c r="G38" s="12"/>
      <c r="H38" s="38"/>
      <c r="I38" s="2">
        <f t="shared" si="2"/>
        <v>76</v>
      </c>
      <c r="J38" s="12">
        <v>6</v>
      </c>
      <c r="K38" s="12">
        <v>70</v>
      </c>
      <c r="L38" s="12"/>
      <c r="M38" s="12"/>
      <c r="N38" s="1">
        <v>0</v>
      </c>
      <c r="O38" s="1">
        <v>0</v>
      </c>
      <c r="P38" s="12">
        <v>32</v>
      </c>
      <c r="Q38" s="12">
        <v>44</v>
      </c>
      <c r="R38" s="12">
        <v>0</v>
      </c>
      <c r="S38" s="12">
        <v>0</v>
      </c>
      <c r="T38" s="12">
        <v>0</v>
      </c>
      <c r="U38" s="12">
        <v>0</v>
      </c>
    </row>
    <row r="39" spans="1:21" ht="15.75" customHeight="1" x14ac:dyDescent="0.35">
      <c r="A39" s="12" t="s">
        <v>91</v>
      </c>
      <c r="B39" s="13" t="s">
        <v>92</v>
      </c>
      <c r="C39" s="12"/>
      <c r="D39" s="12"/>
      <c r="E39" s="12">
        <v>7</v>
      </c>
      <c r="F39" s="28">
        <f t="shared" si="7"/>
        <v>72</v>
      </c>
      <c r="G39" s="12">
        <v>4</v>
      </c>
      <c r="H39" s="38"/>
      <c r="I39" s="2">
        <f t="shared" si="2"/>
        <v>68</v>
      </c>
      <c r="J39" s="12">
        <v>18</v>
      </c>
      <c r="K39" s="12">
        <v>50</v>
      </c>
      <c r="L39" s="12"/>
      <c r="M39" s="12" t="s">
        <v>33</v>
      </c>
      <c r="N39" s="1">
        <v>0</v>
      </c>
      <c r="O39" s="1">
        <v>0</v>
      </c>
      <c r="P39" s="12">
        <v>0</v>
      </c>
      <c r="Q39" s="12">
        <v>0</v>
      </c>
      <c r="R39" s="12">
        <v>0</v>
      </c>
      <c r="S39" s="40">
        <v>28</v>
      </c>
      <c r="T39" s="28">
        <v>44</v>
      </c>
      <c r="U39" s="12">
        <v>0</v>
      </c>
    </row>
    <row r="40" spans="1:21" ht="15.75" customHeight="1" x14ac:dyDescent="0.35">
      <c r="A40" s="12" t="s">
        <v>93</v>
      </c>
      <c r="B40" s="13" t="s">
        <v>94</v>
      </c>
      <c r="C40" s="12"/>
      <c r="D40" s="12"/>
      <c r="E40" s="12">
        <v>4</v>
      </c>
      <c r="F40" s="28">
        <f t="shared" si="7"/>
        <v>60</v>
      </c>
      <c r="G40" s="12"/>
      <c r="H40" s="38"/>
      <c r="I40" s="2">
        <f t="shared" si="2"/>
        <v>60</v>
      </c>
      <c r="J40" s="12">
        <v>50</v>
      </c>
      <c r="K40" s="12">
        <v>10</v>
      </c>
      <c r="L40" s="12"/>
      <c r="M40" s="12" t="s">
        <v>33</v>
      </c>
      <c r="N40" s="1">
        <v>0</v>
      </c>
      <c r="O40" s="1">
        <v>0</v>
      </c>
      <c r="P40" s="12">
        <v>24</v>
      </c>
      <c r="Q40" s="12">
        <v>36</v>
      </c>
      <c r="R40" s="12">
        <v>0</v>
      </c>
      <c r="S40" s="12">
        <v>0</v>
      </c>
      <c r="T40" s="12">
        <v>0</v>
      </c>
      <c r="U40" s="12">
        <v>0</v>
      </c>
    </row>
    <row r="41" spans="1:21" ht="15.75" customHeight="1" x14ac:dyDescent="0.35">
      <c r="A41" s="12" t="s">
        <v>95</v>
      </c>
      <c r="B41" s="13" t="s">
        <v>96</v>
      </c>
      <c r="C41" s="12"/>
      <c r="D41" s="12">
        <v>4</v>
      </c>
      <c r="E41" s="12"/>
      <c r="F41" s="28">
        <f t="shared" si="7"/>
        <v>74</v>
      </c>
      <c r="G41" s="12">
        <v>4</v>
      </c>
      <c r="H41" s="38"/>
      <c r="I41" s="2">
        <f t="shared" si="2"/>
        <v>70</v>
      </c>
      <c r="J41" s="12">
        <v>60</v>
      </c>
      <c r="K41" s="12">
        <v>10</v>
      </c>
      <c r="L41" s="12"/>
      <c r="M41" s="12"/>
      <c r="N41" s="1">
        <v>0</v>
      </c>
      <c r="O41" s="1">
        <v>0</v>
      </c>
      <c r="P41" s="12">
        <v>0</v>
      </c>
      <c r="Q41" s="12">
        <v>38</v>
      </c>
      <c r="R41" s="40">
        <v>36</v>
      </c>
      <c r="S41" s="12">
        <v>0</v>
      </c>
      <c r="T41" s="12">
        <v>0</v>
      </c>
      <c r="U41" s="12">
        <v>0</v>
      </c>
    </row>
    <row r="42" spans="1:21" ht="15.75" customHeight="1" x14ac:dyDescent="0.35">
      <c r="A42" s="12" t="s">
        <v>97</v>
      </c>
      <c r="B42" s="13" t="s">
        <v>98</v>
      </c>
      <c r="C42" s="12"/>
      <c r="D42" s="12">
        <v>6</v>
      </c>
      <c r="E42" s="12"/>
      <c r="F42" s="28">
        <f t="shared" si="7"/>
        <v>52</v>
      </c>
      <c r="G42" s="12">
        <v>4</v>
      </c>
      <c r="H42" s="38"/>
      <c r="I42" s="2">
        <f t="shared" si="2"/>
        <v>48</v>
      </c>
      <c r="J42" s="12">
        <v>30</v>
      </c>
      <c r="K42" s="12">
        <v>18</v>
      </c>
      <c r="L42" s="12"/>
      <c r="M42" s="12"/>
      <c r="N42" s="1">
        <v>0</v>
      </c>
      <c r="O42" s="1">
        <v>0</v>
      </c>
      <c r="P42" s="12">
        <v>0</v>
      </c>
      <c r="Q42" s="12">
        <v>0</v>
      </c>
      <c r="R42" s="12">
        <v>0</v>
      </c>
      <c r="S42" s="40">
        <v>52</v>
      </c>
      <c r="T42" s="12">
        <v>0</v>
      </c>
      <c r="U42" s="12">
        <v>0</v>
      </c>
    </row>
    <row r="43" spans="1:21" ht="15.75" customHeight="1" x14ac:dyDescent="0.35">
      <c r="A43" s="12" t="s">
        <v>99</v>
      </c>
      <c r="B43" s="13" t="s">
        <v>100</v>
      </c>
      <c r="C43" s="12"/>
      <c r="D43" s="12">
        <v>5</v>
      </c>
      <c r="E43" s="12"/>
      <c r="F43" s="28">
        <f t="shared" si="7"/>
        <v>34</v>
      </c>
      <c r="G43" s="12">
        <v>2</v>
      </c>
      <c r="H43" s="38"/>
      <c r="I43" s="2">
        <f t="shared" si="2"/>
        <v>32</v>
      </c>
      <c r="J43" s="12">
        <v>32</v>
      </c>
      <c r="K43" s="12">
        <v>0</v>
      </c>
      <c r="L43" s="12"/>
      <c r="M43" s="12"/>
      <c r="N43" s="1">
        <v>0</v>
      </c>
      <c r="O43" s="1">
        <v>0</v>
      </c>
      <c r="P43" s="12">
        <v>0</v>
      </c>
      <c r="Q43" s="12">
        <v>0</v>
      </c>
      <c r="R43" s="40">
        <v>34</v>
      </c>
      <c r="S43" s="12">
        <v>0</v>
      </c>
      <c r="T43" s="12">
        <v>0</v>
      </c>
      <c r="U43" s="12">
        <v>0</v>
      </c>
    </row>
    <row r="44" spans="1:21" ht="26" x14ac:dyDescent="0.35">
      <c r="A44" s="12" t="s">
        <v>101</v>
      </c>
      <c r="B44" s="13" t="s">
        <v>102</v>
      </c>
      <c r="C44" s="12"/>
      <c r="D44" s="12">
        <v>5</v>
      </c>
      <c r="E44" s="12"/>
      <c r="F44" s="28">
        <f t="shared" si="7"/>
        <v>38</v>
      </c>
      <c r="G44" s="12">
        <v>6</v>
      </c>
      <c r="H44" s="38"/>
      <c r="I44" s="2">
        <f t="shared" si="2"/>
        <v>32</v>
      </c>
      <c r="J44" s="12">
        <v>10</v>
      </c>
      <c r="K44" s="12">
        <v>22</v>
      </c>
      <c r="L44" s="12"/>
      <c r="M44" s="12"/>
      <c r="N44" s="1">
        <v>0</v>
      </c>
      <c r="O44" s="1">
        <v>0</v>
      </c>
      <c r="P44" s="12">
        <v>0</v>
      </c>
      <c r="Q44" s="12">
        <v>0</v>
      </c>
      <c r="R44" s="56">
        <v>38</v>
      </c>
      <c r="S44" s="12">
        <v>0</v>
      </c>
      <c r="T44" s="12">
        <v>0</v>
      </c>
      <c r="U44" s="12">
        <v>0</v>
      </c>
    </row>
    <row r="45" spans="1:21" ht="26" x14ac:dyDescent="0.35">
      <c r="A45" s="12" t="s">
        <v>103</v>
      </c>
      <c r="B45" s="13" t="s">
        <v>104</v>
      </c>
      <c r="C45" s="12"/>
      <c r="D45" s="12">
        <v>7</v>
      </c>
      <c r="E45" s="12"/>
      <c r="F45" s="28">
        <f t="shared" si="7"/>
        <v>32</v>
      </c>
      <c r="G45" s="12">
        <v>2</v>
      </c>
      <c r="H45" s="38"/>
      <c r="I45" s="2">
        <f t="shared" si="2"/>
        <v>30</v>
      </c>
      <c r="J45" s="12">
        <v>30</v>
      </c>
      <c r="K45" s="12">
        <v>0</v>
      </c>
      <c r="L45" s="12"/>
      <c r="M45" s="12"/>
      <c r="N45" s="1">
        <v>0</v>
      </c>
      <c r="O45" s="1">
        <v>0</v>
      </c>
      <c r="P45" s="12">
        <v>0</v>
      </c>
      <c r="Q45" s="12">
        <v>0</v>
      </c>
      <c r="R45" s="12">
        <v>0</v>
      </c>
      <c r="S45" s="12">
        <v>0</v>
      </c>
      <c r="T45" s="12">
        <v>32</v>
      </c>
      <c r="U45" s="12">
        <v>0</v>
      </c>
    </row>
    <row r="46" spans="1:21" ht="15.75" customHeight="1" x14ac:dyDescent="0.35">
      <c r="A46" s="12" t="s">
        <v>105</v>
      </c>
      <c r="B46" s="13" t="s">
        <v>106</v>
      </c>
      <c r="C46" s="12"/>
      <c r="D46" s="12">
        <v>3</v>
      </c>
      <c r="E46" s="12"/>
      <c r="F46" s="28">
        <f t="shared" si="7"/>
        <v>32</v>
      </c>
      <c r="G46" s="12">
        <v>2</v>
      </c>
      <c r="H46" s="38"/>
      <c r="I46" s="2">
        <f t="shared" si="2"/>
        <v>30</v>
      </c>
      <c r="J46" s="12">
        <v>20</v>
      </c>
      <c r="K46" s="12">
        <v>10</v>
      </c>
      <c r="L46" s="12"/>
      <c r="M46" s="12"/>
      <c r="N46" s="1">
        <v>0</v>
      </c>
      <c r="O46" s="1">
        <v>0</v>
      </c>
      <c r="P46" s="12">
        <v>32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</row>
    <row r="47" spans="1:21" ht="15.75" customHeight="1" x14ac:dyDescent="0.35">
      <c r="A47" s="12" t="s">
        <v>107</v>
      </c>
      <c r="B47" s="13" t="s">
        <v>108</v>
      </c>
      <c r="C47" s="12"/>
      <c r="D47" s="12">
        <v>6</v>
      </c>
      <c r="E47" s="12"/>
      <c r="F47" s="28">
        <f t="shared" si="7"/>
        <v>68</v>
      </c>
      <c r="G47" s="12"/>
      <c r="H47" s="38"/>
      <c r="I47" s="2">
        <f t="shared" si="2"/>
        <v>68</v>
      </c>
      <c r="J47" s="12">
        <v>20</v>
      </c>
      <c r="K47" s="12">
        <v>48</v>
      </c>
      <c r="L47" s="12"/>
      <c r="M47" s="12">
        <v>0</v>
      </c>
      <c r="N47" s="1">
        <v>0</v>
      </c>
      <c r="O47" s="1">
        <v>0</v>
      </c>
      <c r="P47" s="12">
        <v>0</v>
      </c>
      <c r="Q47" s="12">
        <v>0</v>
      </c>
      <c r="R47" s="12">
        <v>0</v>
      </c>
      <c r="S47" s="12">
        <f>43+25</f>
        <v>68</v>
      </c>
      <c r="T47" s="12">
        <v>0</v>
      </c>
      <c r="U47" s="12">
        <v>0</v>
      </c>
    </row>
    <row r="48" spans="1:21" ht="15.75" customHeight="1" x14ac:dyDescent="0.35">
      <c r="A48" s="12" t="s">
        <v>109</v>
      </c>
      <c r="B48" s="13" t="s">
        <v>110</v>
      </c>
      <c r="C48" s="12">
        <v>4.5</v>
      </c>
      <c r="D48" s="12"/>
      <c r="E48" s="12">
        <v>6</v>
      </c>
      <c r="F48" s="28">
        <f t="shared" si="7"/>
        <v>134</v>
      </c>
      <c r="G48" s="12">
        <v>14</v>
      </c>
      <c r="H48" s="38"/>
      <c r="I48" s="2">
        <f t="shared" si="2"/>
        <v>120</v>
      </c>
      <c r="J48" s="12">
        <v>90</v>
      </c>
      <c r="K48" s="12">
        <v>30</v>
      </c>
      <c r="L48" s="12"/>
      <c r="M48" s="12" t="s">
        <v>33</v>
      </c>
      <c r="N48" s="12">
        <v>0</v>
      </c>
      <c r="O48" s="12">
        <v>0</v>
      </c>
      <c r="P48" s="12">
        <v>0</v>
      </c>
      <c r="Q48" s="12">
        <v>51</v>
      </c>
      <c r="R48" s="40">
        <v>50</v>
      </c>
      <c r="S48" s="40">
        <v>33</v>
      </c>
      <c r="T48" s="12">
        <v>0</v>
      </c>
      <c r="U48" s="12">
        <v>0</v>
      </c>
    </row>
    <row r="49" spans="1:21" ht="15.75" customHeight="1" x14ac:dyDescent="0.35">
      <c r="A49" s="15" t="s">
        <v>111</v>
      </c>
      <c r="B49" s="16" t="s">
        <v>112</v>
      </c>
      <c r="C49" s="15">
        <v>10</v>
      </c>
      <c r="D49" s="15">
        <v>8</v>
      </c>
      <c r="E49" s="15">
        <v>9</v>
      </c>
      <c r="F49" s="28">
        <f t="shared" si="7"/>
        <v>1514</v>
      </c>
      <c r="G49" s="15">
        <v>10</v>
      </c>
      <c r="H49" s="39"/>
      <c r="I49" s="2">
        <f t="shared" si="2"/>
        <v>1504</v>
      </c>
      <c r="J49" s="15">
        <v>980</v>
      </c>
      <c r="K49" s="15">
        <v>524</v>
      </c>
      <c r="L49" s="15">
        <v>90</v>
      </c>
      <c r="M49" s="15"/>
      <c r="N49" s="15">
        <f t="shared" ref="N49:U49" si="10">N50+N55+N72+N76</f>
        <v>0</v>
      </c>
      <c r="O49" s="34">
        <f t="shared" si="10"/>
        <v>0</v>
      </c>
      <c r="P49" s="34">
        <f t="shared" si="10"/>
        <v>286</v>
      </c>
      <c r="Q49" s="34">
        <f t="shared" si="10"/>
        <v>292</v>
      </c>
      <c r="R49" s="34">
        <f t="shared" si="10"/>
        <v>300</v>
      </c>
      <c r="S49" s="34">
        <f t="shared" si="10"/>
        <v>383</v>
      </c>
      <c r="T49" s="34">
        <f t="shared" si="10"/>
        <v>292</v>
      </c>
      <c r="U49" s="34">
        <f t="shared" si="10"/>
        <v>96</v>
      </c>
    </row>
    <row r="50" spans="1:21" ht="39" x14ac:dyDescent="0.35">
      <c r="A50" s="17" t="s">
        <v>113</v>
      </c>
      <c r="B50" s="18" t="s">
        <v>114</v>
      </c>
      <c r="C50" s="19">
        <v>3</v>
      </c>
      <c r="D50" s="19">
        <v>1</v>
      </c>
      <c r="E50" s="19">
        <v>1</v>
      </c>
      <c r="F50" s="28">
        <f>F51+F52+F54</f>
        <v>253</v>
      </c>
      <c r="G50" s="20"/>
      <c r="H50" s="20"/>
      <c r="I50" s="2">
        <f t="shared" si="2"/>
        <v>141</v>
      </c>
      <c r="J50" s="20">
        <v>131</v>
      </c>
      <c r="K50" s="20">
        <v>10</v>
      </c>
      <c r="L50" s="20"/>
      <c r="M50" s="20" t="s">
        <v>115</v>
      </c>
      <c r="N50" s="20">
        <f t="shared" ref="N50:U50" si="11">N51+N52</f>
        <v>0</v>
      </c>
      <c r="O50" s="20">
        <f t="shared" si="11"/>
        <v>0</v>
      </c>
      <c r="P50" s="20">
        <f t="shared" si="11"/>
        <v>0</v>
      </c>
      <c r="Q50" s="20">
        <f t="shared" si="11"/>
        <v>0</v>
      </c>
      <c r="R50" s="20">
        <f t="shared" si="11"/>
        <v>0</v>
      </c>
      <c r="S50" s="20">
        <f t="shared" si="11"/>
        <v>40</v>
      </c>
      <c r="T50" s="20">
        <f t="shared" si="11"/>
        <v>105</v>
      </c>
      <c r="U50" s="20">
        <f t="shared" si="11"/>
        <v>0</v>
      </c>
    </row>
    <row r="51" spans="1:21" ht="26" x14ac:dyDescent="0.35">
      <c r="A51" s="12" t="s">
        <v>116</v>
      </c>
      <c r="B51" s="13" t="s">
        <v>117</v>
      </c>
      <c r="C51" s="12">
        <v>6</v>
      </c>
      <c r="D51" s="12"/>
      <c r="E51" s="12">
        <v>7</v>
      </c>
      <c r="F51" s="28">
        <f t="shared" si="7"/>
        <v>104</v>
      </c>
      <c r="G51" s="12">
        <v>4</v>
      </c>
      <c r="H51" s="38"/>
      <c r="I51" s="2">
        <f t="shared" si="2"/>
        <v>100</v>
      </c>
      <c r="J51" s="12">
        <v>90</v>
      </c>
      <c r="K51" s="12">
        <v>10</v>
      </c>
      <c r="L51" s="12"/>
      <c r="M51" s="12">
        <v>12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40">
        <v>40</v>
      </c>
      <c r="T51" s="12">
        <v>64</v>
      </c>
      <c r="U51" s="12">
        <v>0</v>
      </c>
    </row>
    <row r="52" spans="1:21" ht="52" x14ac:dyDescent="0.35">
      <c r="A52" s="12" t="s">
        <v>118</v>
      </c>
      <c r="B52" s="13" t="s">
        <v>119</v>
      </c>
      <c r="C52" s="12"/>
      <c r="D52" s="12"/>
      <c r="E52" s="12"/>
      <c r="F52" s="28">
        <f t="shared" si="7"/>
        <v>41</v>
      </c>
      <c r="G52" s="12"/>
      <c r="H52" s="38"/>
      <c r="I52" s="2">
        <f t="shared" si="2"/>
        <v>41</v>
      </c>
      <c r="J52" s="12">
        <v>41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41</v>
      </c>
      <c r="U52" s="12">
        <v>0</v>
      </c>
    </row>
    <row r="53" spans="1:21" ht="15.75" customHeight="1" x14ac:dyDescent="0.35">
      <c r="A53" s="12" t="s">
        <v>120</v>
      </c>
      <c r="B53" s="13" t="s">
        <v>150</v>
      </c>
      <c r="C53" s="21"/>
      <c r="D53" s="21"/>
      <c r="E53" s="21"/>
      <c r="F53" s="28">
        <f t="shared" si="7"/>
        <v>0</v>
      </c>
      <c r="G53" s="12"/>
      <c r="H53" s="38"/>
      <c r="I53" s="2">
        <f t="shared" si="2"/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</row>
    <row r="54" spans="1:21" ht="26" x14ac:dyDescent="0.35">
      <c r="A54" s="12" t="s">
        <v>121</v>
      </c>
      <c r="B54" s="13" t="s">
        <v>122</v>
      </c>
      <c r="C54" s="12"/>
      <c r="D54" s="12">
        <v>6</v>
      </c>
      <c r="E54" s="12"/>
      <c r="F54" s="28">
        <v>108</v>
      </c>
      <c r="G54" s="12"/>
      <c r="H54" s="38"/>
      <c r="I54" s="2">
        <f t="shared" si="2"/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108</v>
      </c>
      <c r="U54" s="12">
        <v>0</v>
      </c>
    </row>
    <row r="55" spans="1:21" ht="52" x14ac:dyDescent="0.35">
      <c r="A55" s="17" t="s">
        <v>123</v>
      </c>
      <c r="B55" s="18" t="s">
        <v>124</v>
      </c>
      <c r="C55" s="19">
        <v>7</v>
      </c>
      <c r="D55" s="19">
        <v>5</v>
      </c>
      <c r="E55" s="19">
        <v>7</v>
      </c>
      <c r="F55" s="28">
        <f>I55+G55</f>
        <v>1203</v>
      </c>
      <c r="G55" s="19">
        <f t="shared" ref="G55:P55" si="12">G56+G65</f>
        <v>46</v>
      </c>
      <c r="H55" s="19"/>
      <c r="I55" s="2">
        <f t="shared" si="2"/>
        <v>1157</v>
      </c>
      <c r="J55" s="19">
        <f t="shared" si="12"/>
        <v>768</v>
      </c>
      <c r="K55" s="19">
        <f t="shared" si="12"/>
        <v>389</v>
      </c>
      <c r="L55" s="19">
        <f t="shared" si="12"/>
        <v>60</v>
      </c>
      <c r="M55" s="19">
        <f>M56+M65</f>
        <v>84</v>
      </c>
      <c r="N55" s="19">
        <f t="shared" si="12"/>
        <v>0</v>
      </c>
      <c r="O55" s="19">
        <f t="shared" si="12"/>
        <v>0</v>
      </c>
      <c r="P55" s="19">
        <f t="shared" si="12"/>
        <v>248</v>
      </c>
      <c r="Q55" s="19">
        <f t="shared" ref="Q55:R55" si="13">Q56+Q65</f>
        <v>239</v>
      </c>
      <c r="R55" s="19">
        <f t="shared" si="13"/>
        <v>300</v>
      </c>
      <c r="S55" s="19">
        <f>S56+S65</f>
        <v>223</v>
      </c>
      <c r="T55" s="19">
        <f t="shared" ref="T55:U55" si="14">T56+T65</f>
        <v>151</v>
      </c>
      <c r="U55" s="19">
        <f t="shared" si="14"/>
        <v>96</v>
      </c>
    </row>
    <row r="56" spans="1:21" ht="52" x14ac:dyDescent="0.35">
      <c r="A56" s="51" t="s">
        <v>125</v>
      </c>
      <c r="B56" s="13" t="s">
        <v>126</v>
      </c>
      <c r="C56" s="12">
        <v>6</v>
      </c>
      <c r="D56" s="12">
        <v>0</v>
      </c>
      <c r="E56" s="12">
        <v>7</v>
      </c>
      <c r="F56" s="28">
        <f t="shared" si="7"/>
        <v>1147</v>
      </c>
      <c r="G56" s="26">
        <v>40</v>
      </c>
      <c r="H56" s="36"/>
      <c r="I56" s="2">
        <f t="shared" si="2"/>
        <v>1107</v>
      </c>
      <c r="J56" s="26">
        <f t="shared" ref="J56:O56" si="15">J57+J58+J59+J60+J61+J62+J63+J64</f>
        <v>718</v>
      </c>
      <c r="K56" s="26">
        <f t="shared" si="15"/>
        <v>389</v>
      </c>
      <c r="L56" s="26">
        <f t="shared" si="15"/>
        <v>60</v>
      </c>
      <c r="M56" s="26">
        <f t="shared" si="15"/>
        <v>84</v>
      </c>
      <c r="N56" s="26">
        <f t="shared" si="15"/>
        <v>0</v>
      </c>
      <c r="O56" s="26">
        <f t="shared" si="15"/>
        <v>0</v>
      </c>
      <c r="P56" s="26">
        <f>P57+P58+P62+P59+P60+P61+P63+P64</f>
        <v>248</v>
      </c>
      <c r="Q56" s="29">
        <f t="shared" ref="Q56:U56" si="16">Q57+Q58+Q62+Q59+Q60+Q61+Q63+Q64</f>
        <v>239</v>
      </c>
      <c r="R56" s="29">
        <f t="shared" si="16"/>
        <v>300</v>
      </c>
      <c r="S56" s="29">
        <f t="shared" si="16"/>
        <v>197</v>
      </c>
      <c r="T56" s="29">
        <f t="shared" si="16"/>
        <v>121</v>
      </c>
      <c r="U56" s="29">
        <f t="shared" si="16"/>
        <v>96</v>
      </c>
    </row>
    <row r="57" spans="1:21" ht="15.75" customHeight="1" x14ac:dyDescent="0.35">
      <c r="A57" s="51"/>
      <c r="B57" s="13" t="s">
        <v>127</v>
      </c>
      <c r="C57" s="12">
        <v>3</v>
      </c>
      <c r="D57" s="12"/>
      <c r="E57" s="12">
        <v>4</v>
      </c>
      <c r="F57" s="28">
        <f t="shared" si="7"/>
        <v>170</v>
      </c>
      <c r="G57" s="12">
        <v>4</v>
      </c>
      <c r="H57" s="38"/>
      <c r="I57" s="2">
        <f t="shared" si="2"/>
        <v>166</v>
      </c>
      <c r="J57" s="12">
        <v>106</v>
      </c>
      <c r="K57" s="12">
        <v>60</v>
      </c>
      <c r="L57" s="12"/>
      <c r="M57" s="12">
        <v>12</v>
      </c>
      <c r="N57" s="12">
        <v>0</v>
      </c>
      <c r="O57" s="12">
        <v>0</v>
      </c>
      <c r="P57" s="12">
        <v>110</v>
      </c>
      <c r="Q57" s="12">
        <v>60</v>
      </c>
      <c r="R57" s="12">
        <v>0</v>
      </c>
      <c r="S57" s="12">
        <v>0</v>
      </c>
      <c r="T57" s="12">
        <v>0</v>
      </c>
      <c r="U57" s="12">
        <v>0</v>
      </c>
    </row>
    <row r="58" spans="1:21" ht="15.75" customHeight="1" x14ac:dyDescent="0.35">
      <c r="A58" s="51"/>
      <c r="B58" s="13" t="s">
        <v>128</v>
      </c>
      <c r="C58" s="12">
        <v>3</v>
      </c>
      <c r="D58" s="12"/>
      <c r="E58" s="12">
        <v>4</v>
      </c>
      <c r="F58" s="28">
        <f t="shared" si="7"/>
        <v>148</v>
      </c>
      <c r="G58" s="12"/>
      <c r="H58" s="38"/>
      <c r="I58" s="2">
        <f t="shared" si="2"/>
        <v>148</v>
      </c>
      <c r="J58" s="12">
        <v>88</v>
      </c>
      <c r="K58" s="12">
        <v>60</v>
      </c>
      <c r="L58" s="12"/>
      <c r="M58" s="12">
        <v>12</v>
      </c>
      <c r="N58" s="12">
        <v>0</v>
      </c>
      <c r="O58" s="12">
        <v>0</v>
      </c>
      <c r="P58" s="12">
        <v>88</v>
      </c>
      <c r="Q58" s="12">
        <v>60</v>
      </c>
      <c r="R58" s="12">
        <v>0</v>
      </c>
      <c r="S58" s="12">
        <v>0</v>
      </c>
      <c r="T58" s="12">
        <v>0</v>
      </c>
      <c r="U58" s="12">
        <v>0</v>
      </c>
    </row>
    <row r="59" spans="1:21" ht="15.75" customHeight="1" x14ac:dyDescent="0.35">
      <c r="A59" s="51"/>
      <c r="B59" s="13" t="s">
        <v>129</v>
      </c>
      <c r="C59" s="12">
        <v>4</v>
      </c>
      <c r="D59" s="12"/>
      <c r="E59" s="12">
        <v>5</v>
      </c>
      <c r="F59" s="28">
        <f t="shared" si="7"/>
        <v>149</v>
      </c>
      <c r="G59" s="12">
        <v>6</v>
      </c>
      <c r="H59" s="38"/>
      <c r="I59" s="2">
        <f t="shared" si="2"/>
        <v>143</v>
      </c>
      <c r="J59" s="12">
        <v>71</v>
      </c>
      <c r="K59" s="12">
        <v>72</v>
      </c>
      <c r="L59" s="12"/>
      <c r="M59" s="12">
        <v>12</v>
      </c>
      <c r="N59" s="12">
        <v>0</v>
      </c>
      <c r="O59" s="12">
        <v>0</v>
      </c>
      <c r="P59" s="12">
        <v>0</v>
      </c>
      <c r="Q59" s="12">
        <v>119</v>
      </c>
      <c r="R59" s="40">
        <v>30</v>
      </c>
      <c r="S59" s="12">
        <v>0</v>
      </c>
      <c r="T59" s="12">
        <v>0</v>
      </c>
      <c r="U59" s="12">
        <v>0</v>
      </c>
    </row>
    <row r="60" spans="1:21" ht="26" x14ac:dyDescent="0.35">
      <c r="A60" s="51"/>
      <c r="B60" s="13" t="s">
        <v>130</v>
      </c>
      <c r="C60" s="12" t="s">
        <v>131</v>
      </c>
      <c r="D60" s="12"/>
      <c r="E60" s="12">
        <v>6</v>
      </c>
      <c r="F60" s="28">
        <f t="shared" si="7"/>
        <v>111</v>
      </c>
      <c r="G60" s="12">
        <v>6</v>
      </c>
      <c r="H60" s="38"/>
      <c r="I60" s="2">
        <f t="shared" si="2"/>
        <v>105</v>
      </c>
      <c r="J60" s="12">
        <v>60</v>
      </c>
      <c r="K60" s="12">
        <v>45</v>
      </c>
      <c r="L60" s="12"/>
      <c r="M60" s="12">
        <v>12</v>
      </c>
      <c r="N60" s="12">
        <v>0</v>
      </c>
      <c r="O60" s="12">
        <v>0</v>
      </c>
      <c r="P60" s="12">
        <v>0</v>
      </c>
      <c r="Q60" s="12">
        <v>0</v>
      </c>
      <c r="R60" s="12">
        <f>86-17</f>
        <v>69</v>
      </c>
      <c r="S60" s="40">
        <v>42</v>
      </c>
      <c r="T60" s="12">
        <v>0</v>
      </c>
      <c r="U60" s="12">
        <v>0</v>
      </c>
    </row>
    <row r="61" spans="1:21" ht="26" x14ac:dyDescent="0.35">
      <c r="A61" s="51"/>
      <c r="B61" s="13" t="s">
        <v>132</v>
      </c>
      <c r="C61" s="12"/>
      <c r="D61" s="12"/>
      <c r="E61" s="12">
        <v>6</v>
      </c>
      <c r="F61" s="28">
        <f t="shared" si="7"/>
        <v>116</v>
      </c>
      <c r="G61" s="12">
        <v>10</v>
      </c>
      <c r="H61" s="38"/>
      <c r="I61" s="2">
        <f t="shared" si="2"/>
        <v>106</v>
      </c>
      <c r="J61" s="12">
        <v>54</v>
      </c>
      <c r="K61" s="12">
        <v>52</v>
      </c>
      <c r="L61" s="12"/>
      <c r="M61" s="12">
        <v>12</v>
      </c>
      <c r="N61" s="12">
        <v>0</v>
      </c>
      <c r="O61" s="12">
        <v>0</v>
      </c>
      <c r="P61" s="12">
        <v>0</v>
      </c>
      <c r="Q61" s="12">
        <v>0</v>
      </c>
      <c r="R61" s="12">
        <v>50</v>
      </c>
      <c r="S61" s="40">
        <v>66</v>
      </c>
      <c r="T61" s="12">
        <v>0</v>
      </c>
      <c r="U61" s="12">
        <v>0</v>
      </c>
    </row>
    <row r="62" spans="1:21" ht="15.75" customHeight="1" x14ac:dyDescent="0.35">
      <c r="A62" s="51"/>
      <c r="B62" s="13" t="s">
        <v>133</v>
      </c>
      <c r="C62" s="12">
        <v>3</v>
      </c>
      <c r="D62" s="12"/>
      <c r="E62" s="12"/>
      <c r="F62" s="28">
        <f t="shared" si="7"/>
        <v>50</v>
      </c>
      <c r="G62" s="12">
        <v>2</v>
      </c>
      <c r="H62" s="38"/>
      <c r="I62" s="2">
        <f t="shared" si="2"/>
        <v>48</v>
      </c>
      <c r="J62" s="12">
        <v>38</v>
      </c>
      <c r="K62" s="12">
        <v>10</v>
      </c>
      <c r="L62" s="12">
        <v>0</v>
      </c>
      <c r="M62" s="12">
        <v>0</v>
      </c>
      <c r="N62" s="12">
        <v>0</v>
      </c>
      <c r="O62" s="12">
        <v>0</v>
      </c>
      <c r="P62" s="12">
        <v>50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</row>
    <row r="63" spans="1:21" ht="39" x14ac:dyDescent="0.35">
      <c r="A63" s="51"/>
      <c r="B63" s="13" t="s">
        <v>134</v>
      </c>
      <c r="C63" s="12"/>
      <c r="D63" s="12"/>
      <c r="E63" s="12">
        <v>6</v>
      </c>
      <c r="F63" s="28">
        <f t="shared" si="7"/>
        <v>240</v>
      </c>
      <c r="G63" s="12">
        <v>6</v>
      </c>
      <c r="H63" s="38"/>
      <c r="I63" s="2">
        <f>J63+K63+L63</f>
        <v>234</v>
      </c>
      <c r="J63" s="12">
        <v>144</v>
      </c>
      <c r="K63" s="12">
        <v>60</v>
      </c>
      <c r="L63" s="12">
        <v>30</v>
      </c>
      <c r="M63" s="12">
        <v>12</v>
      </c>
      <c r="N63" s="12">
        <v>0</v>
      </c>
      <c r="O63" s="12">
        <v>0</v>
      </c>
      <c r="P63" s="12">
        <v>0</v>
      </c>
      <c r="Q63" s="12">
        <v>0</v>
      </c>
      <c r="R63" s="40">
        <v>151</v>
      </c>
      <c r="S63" s="23">
        <v>89</v>
      </c>
      <c r="T63" s="12">
        <v>0</v>
      </c>
      <c r="U63" s="12">
        <v>0</v>
      </c>
    </row>
    <row r="64" spans="1:21" ht="26" x14ac:dyDescent="0.35">
      <c r="A64" s="51"/>
      <c r="B64" s="13" t="s">
        <v>136</v>
      </c>
      <c r="C64" s="12" t="s">
        <v>135</v>
      </c>
      <c r="D64" s="12"/>
      <c r="E64" s="12">
        <v>8</v>
      </c>
      <c r="F64" s="28">
        <f t="shared" si="7"/>
        <v>217</v>
      </c>
      <c r="G64" s="12"/>
      <c r="H64" s="38"/>
      <c r="I64" s="2">
        <f>J64+K64+L64</f>
        <v>217</v>
      </c>
      <c r="J64" s="12">
        <v>157</v>
      </c>
      <c r="K64" s="12">
        <v>30</v>
      </c>
      <c r="L64" s="12">
        <v>30</v>
      </c>
      <c r="M64" s="12">
        <v>12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121</v>
      </c>
      <c r="U64" s="12">
        <v>96</v>
      </c>
    </row>
    <row r="65" spans="1:21" ht="52" x14ac:dyDescent="0.35">
      <c r="A65" s="12" t="s">
        <v>137</v>
      </c>
      <c r="B65" s="13" t="s">
        <v>138</v>
      </c>
      <c r="C65" s="12">
        <v>1</v>
      </c>
      <c r="D65" s="12">
        <v>7</v>
      </c>
      <c r="E65" s="12">
        <v>0</v>
      </c>
      <c r="F65" s="28">
        <f t="shared" si="7"/>
        <v>56</v>
      </c>
      <c r="G65" s="12">
        <v>6</v>
      </c>
      <c r="H65" s="38"/>
      <c r="I65" s="2">
        <f t="shared" si="2"/>
        <v>50</v>
      </c>
      <c r="J65" s="12">
        <v>50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40">
        <v>26</v>
      </c>
      <c r="T65" s="12">
        <v>30</v>
      </c>
      <c r="U65" s="12">
        <v>0</v>
      </c>
    </row>
    <row r="66" spans="1:21" ht="15.75" customHeight="1" x14ac:dyDescent="0.35">
      <c r="A66" s="51" t="s">
        <v>139</v>
      </c>
      <c r="B66" s="13" t="s">
        <v>140</v>
      </c>
      <c r="C66" s="12"/>
      <c r="D66" s="12">
        <v>4.5999999999999996</v>
      </c>
      <c r="E66" s="12"/>
      <c r="F66" s="28">
        <f t="shared" si="7"/>
        <v>0</v>
      </c>
      <c r="G66" s="12"/>
      <c r="H66" s="38"/>
      <c r="I66" s="2">
        <f t="shared" si="2"/>
        <v>0</v>
      </c>
      <c r="J66" s="12">
        <v>0</v>
      </c>
      <c r="K66" s="12">
        <v>0</v>
      </c>
      <c r="L66" s="12">
        <v>0</v>
      </c>
      <c r="M66" s="12">
        <v>0</v>
      </c>
      <c r="N66" s="12">
        <f>N67+N68+N69+N70</f>
        <v>0</v>
      </c>
      <c r="O66" s="30">
        <f t="shared" ref="O66:U66" si="17">O67+O68+O69+O70</f>
        <v>0</v>
      </c>
      <c r="P66" s="30">
        <f t="shared" si="17"/>
        <v>0</v>
      </c>
      <c r="Q66" s="30">
        <f t="shared" si="17"/>
        <v>0</v>
      </c>
      <c r="R66" s="30">
        <f t="shared" si="17"/>
        <v>48</v>
      </c>
      <c r="S66" s="30">
        <f t="shared" si="17"/>
        <v>48</v>
      </c>
      <c r="T66" s="30">
        <f t="shared" si="17"/>
        <v>0</v>
      </c>
      <c r="U66" s="30">
        <f t="shared" si="17"/>
        <v>0</v>
      </c>
    </row>
    <row r="67" spans="1:21" ht="15.75" customHeight="1" x14ac:dyDescent="0.35">
      <c r="A67" s="51"/>
      <c r="B67" s="13" t="s">
        <v>141</v>
      </c>
      <c r="C67" s="12"/>
      <c r="D67" s="12"/>
      <c r="E67" s="12"/>
      <c r="F67" s="28">
        <f t="shared" si="7"/>
        <v>0</v>
      </c>
      <c r="G67" s="12"/>
      <c r="H67" s="38"/>
      <c r="I67" s="2">
        <f t="shared" si="2"/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22"/>
      <c r="Q67" s="12">
        <v>0</v>
      </c>
      <c r="R67" s="12">
        <v>0</v>
      </c>
      <c r="S67" s="12">
        <v>0</v>
      </c>
      <c r="T67" s="12">
        <v>0</v>
      </c>
      <c r="U67" s="12">
        <v>0</v>
      </c>
    </row>
    <row r="68" spans="1:21" ht="15.75" customHeight="1" x14ac:dyDescent="0.35">
      <c r="A68" s="51"/>
      <c r="B68" s="13" t="s">
        <v>142</v>
      </c>
      <c r="C68" s="12"/>
      <c r="D68" s="12"/>
      <c r="E68" s="12"/>
      <c r="F68" s="28">
        <f t="shared" si="7"/>
        <v>0</v>
      </c>
      <c r="G68" s="12"/>
      <c r="H68" s="38"/>
      <c r="I68" s="2">
        <f t="shared" si="2"/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36</v>
      </c>
      <c r="S68" s="12">
        <v>36</v>
      </c>
      <c r="T68" s="12">
        <v>0</v>
      </c>
      <c r="U68" s="12">
        <v>0</v>
      </c>
    </row>
    <row r="69" spans="1:21" ht="15.75" customHeight="1" x14ac:dyDescent="0.35">
      <c r="A69" s="51"/>
      <c r="B69" s="13" t="s">
        <v>143</v>
      </c>
      <c r="C69" s="22"/>
      <c r="D69" s="22"/>
      <c r="E69" s="22"/>
      <c r="F69" s="28">
        <f t="shared" si="7"/>
        <v>0</v>
      </c>
      <c r="G69" s="22"/>
      <c r="H69" s="38"/>
      <c r="I69" s="2">
        <f t="shared" si="2"/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12</v>
      </c>
      <c r="S69" s="22">
        <v>12</v>
      </c>
      <c r="T69" s="22">
        <v>0</v>
      </c>
      <c r="U69" s="22">
        <v>0</v>
      </c>
    </row>
    <row r="70" spans="1:21" ht="15.75" customHeight="1" x14ac:dyDescent="0.35">
      <c r="A70" s="51"/>
      <c r="B70" s="13" t="s">
        <v>177</v>
      </c>
      <c r="C70" s="12"/>
      <c r="D70" s="12"/>
      <c r="E70" s="12"/>
      <c r="F70" s="28">
        <f t="shared" si="7"/>
        <v>0</v>
      </c>
      <c r="G70" s="12"/>
      <c r="H70" s="38"/>
      <c r="I70" s="2">
        <f t="shared" si="2"/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22"/>
      <c r="Q70" s="22"/>
      <c r="R70" s="12">
        <v>0</v>
      </c>
      <c r="S70" s="12">
        <v>0</v>
      </c>
      <c r="T70" s="12">
        <v>0</v>
      </c>
      <c r="U70" s="12">
        <v>0</v>
      </c>
    </row>
    <row r="71" spans="1:21" ht="26" x14ac:dyDescent="0.35">
      <c r="A71" s="12" t="s">
        <v>144</v>
      </c>
      <c r="B71" s="13" t="s">
        <v>122</v>
      </c>
      <c r="C71" s="12"/>
      <c r="D71" s="12" t="s">
        <v>145</v>
      </c>
      <c r="E71" s="12"/>
      <c r="F71" s="28">
        <f t="shared" si="7"/>
        <v>0</v>
      </c>
      <c r="G71" s="12"/>
      <c r="H71" s="38"/>
      <c r="I71" s="2">
        <f t="shared" si="2"/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144</v>
      </c>
      <c r="R71" s="12">
        <v>0</v>
      </c>
      <c r="S71" s="12">
        <f>216+36</f>
        <v>252</v>
      </c>
      <c r="T71" s="12">
        <v>0</v>
      </c>
      <c r="U71" s="12">
        <v>144</v>
      </c>
    </row>
    <row r="72" spans="1:21" ht="26" x14ac:dyDescent="0.35">
      <c r="A72" s="19" t="s">
        <v>146</v>
      </c>
      <c r="B72" s="24" t="s">
        <v>147</v>
      </c>
      <c r="C72" s="19">
        <v>0</v>
      </c>
      <c r="D72" s="19">
        <v>1</v>
      </c>
      <c r="E72" s="19">
        <v>1</v>
      </c>
      <c r="F72" s="28">
        <f t="shared" si="7"/>
        <v>126</v>
      </c>
      <c r="G72" s="19">
        <v>12</v>
      </c>
      <c r="H72" s="19"/>
      <c r="I72" s="2">
        <f>J72+K72</f>
        <v>114</v>
      </c>
      <c r="J72" s="19">
        <v>58</v>
      </c>
      <c r="K72" s="19">
        <v>56</v>
      </c>
      <c r="L72" s="19">
        <v>30</v>
      </c>
      <c r="M72" s="19" t="s">
        <v>115</v>
      </c>
      <c r="N72" s="20">
        <f>N73</f>
        <v>0</v>
      </c>
      <c r="O72" s="20">
        <f t="shared" ref="O72:U72" si="18">O73</f>
        <v>0</v>
      </c>
      <c r="P72" s="20">
        <f t="shared" si="18"/>
        <v>0</v>
      </c>
      <c r="Q72" s="20">
        <f t="shared" si="18"/>
        <v>0</v>
      </c>
      <c r="R72" s="20">
        <f t="shared" si="18"/>
        <v>0</v>
      </c>
      <c r="S72" s="20">
        <f t="shared" si="18"/>
        <v>120</v>
      </c>
      <c r="T72" s="20">
        <f t="shared" si="18"/>
        <v>36</v>
      </c>
      <c r="U72" s="20">
        <f t="shared" si="18"/>
        <v>0</v>
      </c>
    </row>
    <row r="73" spans="1:21" ht="26" x14ac:dyDescent="0.35">
      <c r="A73" s="12" t="s">
        <v>148</v>
      </c>
      <c r="B73" s="13" t="s">
        <v>172</v>
      </c>
      <c r="C73" s="12">
        <v>0</v>
      </c>
      <c r="D73" s="12">
        <v>0</v>
      </c>
      <c r="E73" s="12">
        <v>7</v>
      </c>
      <c r="F73" s="28">
        <f t="shared" si="7"/>
        <v>156</v>
      </c>
      <c r="G73" s="12">
        <v>12</v>
      </c>
      <c r="H73" s="38"/>
      <c r="I73" s="2">
        <f>J73+K73+L73</f>
        <v>144</v>
      </c>
      <c r="J73" s="12">
        <v>58</v>
      </c>
      <c r="K73" s="12">
        <v>56</v>
      </c>
      <c r="L73" s="12">
        <v>30</v>
      </c>
      <c r="M73" s="12">
        <v>12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40">
        <v>120</v>
      </c>
      <c r="T73" s="12">
        <v>36</v>
      </c>
      <c r="U73" s="12">
        <v>0</v>
      </c>
    </row>
    <row r="74" spans="1:21" ht="15.75" customHeight="1" x14ac:dyDescent="0.35">
      <c r="A74" s="12" t="s">
        <v>149</v>
      </c>
      <c r="B74" s="13" t="s">
        <v>150</v>
      </c>
      <c r="C74" s="21"/>
      <c r="D74" s="12"/>
      <c r="E74" s="12"/>
      <c r="F74" s="28">
        <f t="shared" si="7"/>
        <v>0</v>
      </c>
      <c r="G74" s="12"/>
      <c r="H74" s="38"/>
      <c r="I74" s="2">
        <f t="shared" ref="I74:I79" si="19">J74+K74+L74</f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</row>
    <row r="75" spans="1:21" ht="26" x14ac:dyDescent="0.35">
      <c r="A75" s="12" t="s">
        <v>151</v>
      </c>
      <c r="B75" s="13" t="s">
        <v>122</v>
      </c>
      <c r="C75" s="12"/>
      <c r="D75" s="12">
        <v>8</v>
      </c>
      <c r="E75" s="12"/>
      <c r="F75" s="28">
        <f t="shared" si="7"/>
        <v>0</v>
      </c>
      <c r="G75" s="12"/>
      <c r="H75" s="38"/>
      <c r="I75" s="2">
        <f t="shared" si="19"/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144</v>
      </c>
    </row>
    <row r="76" spans="1:21" ht="26" x14ac:dyDescent="0.35">
      <c r="A76" s="19" t="s">
        <v>152</v>
      </c>
      <c r="B76" s="24" t="s">
        <v>153</v>
      </c>
      <c r="C76" s="19">
        <v>0</v>
      </c>
      <c r="D76" s="19">
        <v>1</v>
      </c>
      <c r="E76" s="19" t="s">
        <v>154</v>
      </c>
      <c r="F76" s="28">
        <f t="shared" si="7"/>
        <v>91</v>
      </c>
      <c r="G76" s="19"/>
      <c r="H76" s="19"/>
      <c r="I76" s="2">
        <f t="shared" ref="I76" si="20">J76+K76</f>
        <v>91</v>
      </c>
      <c r="J76" s="20">
        <f t="shared" ref="J76:L76" si="21">J77</f>
        <v>45</v>
      </c>
      <c r="K76" s="20">
        <f t="shared" si="21"/>
        <v>46</v>
      </c>
      <c r="L76" s="20">
        <f t="shared" si="21"/>
        <v>0</v>
      </c>
      <c r="M76" s="19" t="s">
        <v>115</v>
      </c>
      <c r="N76" s="20">
        <f>N77</f>
        <v>0</v>
      </c>
      <c r="O76" s="20">
        <f t="shared" ref="O76:U76" si="22">O77</f>
        <v>0</v>
      </c>
      <c r="P76" s="20">
        <f t="shared" si="22"/>
        <v>38</v>
      </c>
      <c r="Q76" s="20">
        <f t="shared" si="22"/>
        <v>53</v>
      </c>
      <c r="R76" s="20">
        <f t="shared" si="22"/>
        <v>0</v>
      </c>
      <c r="S76" s="20">
        <f t="shared" si="22"/>
        <v>0</v>
      </c>
      <c r="T76" s="20">
        <f t="shared" si="22"/>
        <v>0</v>
      </c>
      <c r="U76" s="20">
        <f t="shared" si="22"/>
        <v>0</v>
      </c>
    </row>
    <row r="77" spans="1:21" ht="26.25" customHeight="1" x14ac:dyDescent="0.35">
      <c r="A77" s="12" t="s">
        <v>155</v>
      </c>
      <c r="B77" s="13" t="s">
        <v>178</v>
      </c>
      <c r="C77" s="12">
        <v>0</v>
      </c>
      <c r="D77" s="12">
        <v>0</v>
      </c>
      <c r="E77" s="12">
        <v>0</v>
      </c>
      <c r="F77" s="28">
        <f t="shared" si="7"/>
        <v>91</v>
      </c>
      <c r="G77" s="12"/>
      <c r="H77" s="38"/>
      <c r="I77" s="2">
        <f>J77+K77</f>
        <v>91</v>
      </c>
      <c r="J77" s="12">
        <f>52-7</f>
        <v>45</v>
      </c>
      <c r="K77" s="12">
        <f>54-8</f>
        <v>46</v>
      </c>
      <c r="L77" s="12">
        <v>0</v>
      </c>
      <c r="M77" s="12">
        <v>0</v>
      </c>
      <c r="N77" s="12">
        <v>0</v>
      </c>
      <c r="O77" s="12">
        <v>0</v>
      </c>
      <c r="P77" s="12">
        <v>38</v>
      </c>
      <c r="Q77" s="12">
        <f>68-15</f>
        <v>53</v>
      </c>
      <c r="R77" s="12">
        <v>0</v>
      </c>
      <c r="S77" s="12">
        <v>0</v>
      </c>
      <c r="T77" s="12">
        <v>0</v>
      </c>
      <c r="U77" s="12">
        <v>0</v>
      </c>
    </row>
    <row r="78" spans="1:21" ht="15.75" customHeight="1" x14ac:dyDescent="0.35">
      <c r="A78" s="12" t="s">
        <v>156</v>
      </c>
      <c r="B78" s="13" t="s">
        <v>150</v>
      </c>
      <c r="C78" s="12"/>
      <c r="D78" s="12"/>
      <c r="E78" s="12"/>
      <c r="F78" s="28">
        <f t="shared" si="7"/>
        <v>15</v>
      </c>
      <c r="G78" s="12"/>
      <c r="H78" s="38"/>
      <c r="I78" s="2">
        <f t="shared" si="19"/>
        <v>15</v>
      </c>
      <c r="J78" s="12">
        <v>0</v>
      </c>
      <c r="K78" s="12">
        <v>15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15</v>
      </c>
      <c r="R78" s="12">
        <v>0</v>
      </c>
      <c r="S78" s="12">
        <v>0</v>
      </c>
      <c r="T78" s="12">
        <v>0</v>
      </c>
      <c r="U78" s="12">
        <v>0</v>
      </c>
    </row>
    <row r="79" spans="1:21" ht="26" x14ac:dyDescent="0.35">
      <c r="A79" s="12" t="s">
        <v>157</v>
      </c>
      <c r="B79" s="13" t="s">
        <v>122</v>
      </c>
      <c r="C79" s="12"/>
      <c r="D79" s="12">
        <v>4</v>
      </c>
      <c r="E79" s="12"/>
      <c r="F79" s="28">
        <f t="shared" si="7"/>
        <v>0</v>
      </c>
      <c r="G79" s="12"/>
      <c r="H79" s="38"/>
      <c r="I79" s="2">
        <f t="shared" si="19"/>
        <v>0</v>
      </c>
      <c r="J79" s="12"/>
      <c r="K79" s="12"/>
      <c r="L79" s="12"/>
      <c r="M79" s="12"/>
      <c r="N79" s="12"/>
      <c r="O79" s="12"/>
      <c r="P79" s="12"/>
      <c r="Q79" s="12">
        <v>108</v>
      </c>
      <c r="R79" s="12">
        <v>0</v>
      </c>
      <c r="S79" s="12">
        <v>0</v>
      </c>
      <c r="T79" s="12">
        <v>0</v>
      </c>
      <c r="U79" s="12">
        <v>0</v>
      </c>
    </row>
    <row r="80" spans="1:21" ht="15.75" customHeight="1" x14ac:dyDescent="0.35">
      <c r="A80" s="55" t="s">
        <v>158</v>
      </c>
      <c r="B80" s="55"/>
      <c r="C80" s="15">
        <v>9</v>
      </c>
      <c r="D80" s="15">
        <v>32</v>
      </c>
      <c r="E80" s="15">
        <v>18</v>
      </c>
      <c r="F80" s="28">
        <f t="shared" si="7"/>
        <v>4407</v>
      </c>
      <c r="G80" s="15"/>
      <c r="H80" s="39"/>
      <c r="I80" s="15">
        <f t="shared" ref="I80" si="23">SUM(N80:U80)</f>
        <v>4407</v>
      </c>
      <c r="J80" s="15">
        <v>2615</v>
      </c>
      <c r="K80" s="15">
        <v>1507</v>
      </c>
      <c r="L80" s="15">
        <v>90</v>
      </c>
      <c r="M80" s="15">
        <v>252</v>
      </c>
      <c r="N80" s="15">
        <f>N49+N7+N27+N33+N37</f>
        <v>612</v>
      </c>
      <c r="O80" s="34">
        <f t="shared" ref="O80:U80" si="24">O49+O7+O27+O33+O37</f>
        <v>828</v>
      </c>
      <c r="P80" s="34">
        <f t="shared" si="24"/>
        <v>576</v>
      </c>
      <c r="Q80" s="34">
        <f t="shared" si="24"/>
        <v>561</v>
      </c>
      <c r="R80" s="34">
        <f t="shared" si="24"/>
        <v>570</v>
      </c>
      <c r="S80" s="34">
        <f t="shared" si="24"/>
        <v>612</v>
      </c>
      <c r="T80" s="34">
        <f t="shared" si="24"/>
        <v>468</v>
      </c>
      <c r="U80" s="34">
        <f t="shared" si="24"/>
        <v>180</v>
      </c>
    </row>
    <row r="81" spans="1:24" ht="25.5" customHeight="1" x14ac:dyDescent="0.35">
      <c r="A81" s="50" t="s">
        <v>159</v>
      </c>
      <c r="B81" s="50"/>
      <c r="C81" s="1"/>
      <c r="D81" s="1"/>
      <c r="E81" s="1"/>
      <c r="F81" s="27">
        <f>F80+G81</f>
        <v>4523</v>
      </c>
      <c r="G81" s="1">
        <v>116</v>
      </c>
      <c r="H81" s="3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X81" s="32" t="s">
        <v>180</v>
      </c>
    </row>
    <row r="82" spans="1:24" ht="15.75" customHeight="1" x14ac:dyDescent="0.35">
      <c r="A82" s="54"/>
      <c r="B82" s="54"/>
      <c r="C82" s="1"/>
      <c r="D82" s="1"/>
      <c r="E82" s="1"/>
      <c r="F82" s="27"/>
      <c r="G82" s="1"/>
      <c r="H82" s="3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4" ht="25.5" customHeight="1" x14ac:dyDescent="0.35">
      <c r="A83" s="50" t="s">
        <v>160</v>
      </c>
      <c r="B83" s="50"/>
      <c r="C83" s="1"/>
      <c r="D83" s="1"/>
      <c r="E83" s="1"/>
      <c r="F83" s="27">
        <f>SUM(O83:U83)</f>
        <v>252</v>
      </c>
      <c r="G83" s="1"/>
      <c r="H83" s="36"/>
      <c r="I83" s="1"/>
      <c r="J83" s="1"/>
      <c r="K83" s="1"/>
      <c r="L83" s="1"/>
      <c r="M83" s="1"/>
      <c r="N83" s="1"/>
      <c r="O83" s="1">
        <v>36</v>
      </c>
      <c r="P83" s="1">
        <v>36</v>
      </c>
      <c r="Q83" s="1">
        <v>36</v>
      </c>
      <c r="R83" s="1">
        <v>36</v>
      </c>
      <c r="S83" s="1">
        <v>36</v>
      </c>
      <c r="T83" s="1">
        <v>36</v>
      </c>
      <c r="U83" s="1">
        <v>36</v>
      </c>
    </row>
    <row r="84" spans="1:24" ht="15" customHeight="1" x14ac:dyDescent="0.35">
      <c r="A84" s="1" t="s">
        <v>161</v>
      </c>
      <c r="B84" s="4" t="s">
        <v>162</v>
      </c>
      <c r="C84" s="50"/>
      <c r="D84" s="50"/>
      <c r="E84" s="50"/>
      <c r="F84" s="27">
        <v>144</v>
      </c>
      <c r="G84" s="12"/>
      <c r="H84" s="38"/>
      <c r="I84" s="12"/>
      <c r="J84" s="12"/>
      <c r="K84" s="51"/>
      <c r="L84" s="51"/>
      <c r="M84" s="51"/>
      <c r="N84" s="12"/>
      <c r="O84" s="12"/>
      <c r="P84" s="12"/>
      <c r="Q84" s="12"/>
      <c r="R84" s="12"/>
      <c r="S84" s="12"/>
      <c r="T84" s="12"/>
      <c r="U84" s="12">
        <v>144</v>
      </c>
    </row>
    <row r="85" spans="1:24" ht="15" customHeight="1" x14ac:dyDescent="0.35">
      <c r="A85" s="1" t="s">
        <v>163</v>
      </c>
      <c r="B85" s="4" t="s">
        <v>164</v>
      </c>
      <c r="C85" s="50"/>
      <c r="D85" s="50"/>
      <c r="E85" s="50"/>
      <c r="F85" s="27">
        <v>216</v>
      </c>
      <c r="G85" s="12"/>
      <c r="H85" s="38"/>
      <c r="I85" s="12"/>
      <c r="J85" s="12"/>
      <c r="K85" s="51"/>
      <c r="L85" s="51"/>
      <c r="M85" s="51"/>
      <c r="N85" s="12"/>
      <c r="O85" s="12"/>
      <c r="P85" s="12"/>
      <c r="Q85" s="12"/>
      <c r="R85" s="12"/>
      <c r="S85" s="12"/>
      <c r="T85" s="12"/>
      <c r="U85" s="12">
        <v>216</v>
      </c>
    </row>
    <row r="86" spans="1:24" ht="15.75" customHeight="1" x14ac:dyDescent="0.35">
      <c r="A86" s="1"/>
      <c r="B86" s="4"/>
      <c r="C86" s="50"/>
      <c r="D86" s="50"/>
      <c r="E86" s="50"/>
      <c r="F86" s="27">
        <v>5940</v>
      </c>
      <c r="G86" s="12"/>
      <c r="H86" s="38"/>
      <c r="I86" s="12"/>
      <c r="J86" s="12"/>
      <c r="K86" s="51"/>
      <c r="L86" s="51"/>
      <c r="M86" s="51"/>
      <c r="N86" s="12">
        <f>N7+N27+N33+N36+N51+N52+N56+N65+N73+N77+N79+N78+N75+N74+N71+N66+N54+N53</f>
        <v>612</v>
      </c>
      <c r="O86" s="30">
        <f>O7+O27+O33+O36+O51+O52+O56+O65+O73+O77+O79+O78+O75+O74+O71+O66+O54+O53+O83</f>
        <v>864</v>
      </c>
      <c r="P86" s="33">
        <f t="shared" ref="P86:T86" si="25">P7+P27+P33+P36+P51+P52+P56+P65+P73+P77+P79+P78+P75+P74+P71+P66+P54+P53+P83</f>
        <v>612</v>
      </c>
      <c r="Q86" s="33">
        <f t="shared" si="25"/>
        <v>864</v>
      </c>
      <c r="R86" s="33">
        <f t="shared" si="25"/>
        <v>654</v>
      </c>
      <c r="S86" s="33">
        <f t="shared" si="25"/>
        <v>948</v>
      </c>
      <c r="T86" s="33">
        <f t="shared" si="25"/>
        <v>612</v>
      </c>
      <c r="U86" s="33">
        <f>U7+U27+U33+U36+U51+U52+U56+U65+U73+U77+U79+U78+U75+U74+U71+U66+U54+U53+U83+F84+F85</f>
        <v>864</v>
      </c>
    </row>
    <row r="87" spans="1:24" ht="15.75" customHeight="1" x14ac:dyDescent="0.35">
      <c r="A87" s="52" t="s">
        <v>165</v>
      </c>
      <c r="B87" s="52"/>
      <c r="C87" s="52"/>
      <c r="D87" s="52"/>
      <c r="E87" s="52"/>
      <c r="F87" s="52"/>
      <c r="G87" s="53" t="s">
        <v>158</v>
      </c>
      <c r="H87" s="37"/>
      <c r="I87" s="49" t="s">
        <v>166</v>
      </c>
      <c r="J87" s="49"/>
      <c r="K87" s="49"/>
      <c r="L87" s="49"/>
      <c r="M87" s="49"/>
      <c r="N87" s="25">
        <v>612</v>
      </c>
      <c r="O87" s="25">
        <v>792</v>
      </c>
      <c r="P87" s="25">
        <v>576</v>
      </c>
      <c r="Q87" s="25">
        <v>561</v>
      </c>
      <c r="R87" s="25">
        <v>576</v>
      </c>
      <c r="S87" s="25">
        <v>432</v>
      </c>
      <c r="T87" s="25">
        <v>468</v>
      </c>
      <c r="U87" s="25">
        <v>144</v>
      </c>
    </row>
    <row r="88" spans="1:24" ht="15.75" customHeight="1" x14ac:dyDescent="0.35">
      <c r="A88" s="52"/>
      <c r="B88" s="52"/>
      <c r="C88" s="52"/>
      <c r="D88" s="52"/>
      <c r="E88" s="52"/>
      <c r="F88" s="52"/>
      <c r="G88" s="53"/>
      <c r="H88" s="37"/>
      <c r="I88" s="49" t="s">
        <v>167</v>
      </c>
      <c r="J88" s="49"/>
      <c r="K88" s="49"/>
      <c r="L88" s="49"/>
      <c r="M88" s="49"/>
      <c r="N88" s="25">
        <v>0</v>
      </c>
      <c r="O88" s="25">
        <v>0</v>
      </c>
      <c r="P88" s="25">
        <v>0</v>
      </c>
      <c r="Q88" s="25">
        <v>15</v>
      </c>
      <c r="R88" s="25" t="s">
        <v>179</v>
      </c>
      <c r="S88" s="25" t="s">
        <v>179</v>
      </c>
      <c r="T88" s="25">
        <v>0</v>
      </c>
      <c r="U88" s="25">
        <v>0</v>
      </c>
    </row>
    <row r="89" spans="1:24" ht="29.25" customHeight="1" x14ac:dyDescent="0.35">
      <c r="A89" s="52"/>
      <c r="B89" s="52"/>
      <c r="C89" s="52"/>
      <c r="D89" s="52"/>
      <c r="E89" s="52"/>
      <c r="F89" s="52"/>
      <c r="G89" s="53"/>
      <c r="H89" s="37"/>
      <c r="I89" s="49" t="s">
        <v>168</v>
      </c>
      <c r="J89" s="49"/>
      <c r="K89" s="49"/>
      <c r="L89" s="49"/>
      <c r="M89" s="49"/>
      <c r="N89" s="25">
        <v>0</v>
      </c>
      <c r="O89" s="25">
        <v>0</v>
      </c>
      <c r="P89" s="25">
        <v>0</v>
      </c>
      <c r="Q89" s="25">
        <f>Q79+Q75+Q54+Q71</f>
        <v>252</v>
      </c>
      <c r="R89" s="25">
        <f t="shared" ref="R89:U89" si="26">R79+R75+R54+R71</f>
        <v>0</v>
      </c>
      <c r="S89" s="25">
        <f t="shared" si="26"/>
        <v>252</v>
      </c>
      <c r="T89" s="25">
        <f t="shared" si="26"/>
        <v>108</v>
      </c>
      <c r="U89" s="25">
        <f t="shared" si="26"/>
        <v>288</v>
      </c>
    </row>
    <row r="90" spans="1:24" ht="15.75" customHeight="1" x14ac:dyDescent="0.35">
      <c r="A90" s="52"/>
      <c r="B90" s="52"/>
      <c r="C90" s="52"/>
      <c r="D90" s="52"/>
      <c r="E90" s="52"/>
      <c r="F90" s="52"/>
      <c r="G90" s="53"/>
      <c r="H90" s="37"/>
      <c r="I90" s="49" t="s">
        <v>169</v>
      </c>
      <c r="J90" s="49"/>
      <c r="K90" s="49"/>
      <c r="L90" s="49"/>
      <c r="M90" s="49"/>
      <c r="N90" s="25">
        <v>0</v>
      </c>
      <c r="O90" s="25">
        <v>4</v>
      </c>
      <c r="P90" s="25">
        <v>2</v>
      </c>
      <c r="Q90" s="25">
        <v>3</v>
      </c>
      <c r="R90" s="25">
        <v>1</v>
      </c>
      <c r="S90" s="25">
        <v>4</v>
      </c>
      <c r="T90" s="25">
        <v>3</v>
      </c>
      <c r="U90" s="25">
        <v>1</v>
      </c>
    </row>
    <row r="91" spans="1:24" ht="15.75" customHeight="1" x14ac:dyDescent="0.35">
      <c r="A91" s="52"/>
      <c r="B91" s="52"/>
      <c r="C91" s="52"/>
      <c r="D91" s="52"/>
      <c r="E91" s="52"/>
      <c r="F91" s="52"/>
      <c r="G91" s="53"/>
      <c r="H91" s="37"/>
      <c r="I91" s="49" t="s">
        <v>170</v>
      </c>
      <c r="J91" s="49"/>
      <c r="K91" s="49"/>
      <c r="L91" s="49"/>
      <c r="M91" s="49"/>
      <c r="N91" s="25">
        <v>0</v>
      </c>
      <c r="O91" s="25">
        <v>11</v>
      </c>
      <c r="P91" s="25">
        <v>1</v>
      </c>
      <c r="Q91" s="25">
        <v>6</v>
      </c>
      <c r="R91" s="25">
        <v>3</v>
      </c>
      <c r="S91" s="25">
        <v>5</v>
      </c>
      <c r="T91" s="25">
        <v>2</v>
      </c>
      <c r="U91" s="25">
        <v>4</v>
      </c>
    </row>
    <row r="92" spans="1:24" ht="15.75" customHeight="1" x14ac:dyDescent="0.35">
      <c r="A92" s="52"/>
      <c r="B92" s="52"/>
      <c r="C92" s="52"/>
      <c r="D92" s="52"/>
      <c r="E92" s="52"/>
      <c r="F92" s="52"/>
      <c r="G92" s="53"/>
      <c r="H92" s="37"/>
      <c r="I92" s="49" t="s">
        <v>171</v>
      </c>
      <c r="J92" s="49"/>
      <c r="K92" s="49"/>
      <c r="L92" s="49"/>
      <c r="M92" s="49"/>
      <c r="N92" s="25">
        <v>0</v>
      </c>
      <c r="O92" s="25">
        <v>0</v>
      </c>
      <c r="P92" s="25">
        <v>0</v>
      </c>
      <c r="Q92" s="25">
        <v>2</v>
      </c>
      <c r="R92" s="25">
        <v>4</v>
      </c>
      <c r="S92" s="25">
        <v>0</v>
      </c>
      <c r="T92" s="25">
        <v>1</v>
      </c>
      <c r="U92" s="25">
        <v>0</v>
      </c>
    </row>
    <row r="94" spans="1:24" x14ac:dyDescent="0.35">
      <c r="N94" s="35">
        <v>612</v>
      </c>
      <c r="O94" s="35">
        <v>864</v>
      </c>
      <c r="P94" s="35">
        <v>612</v>
      </c>
      <c r="Q94" s="35">
        <v>864</v>
      </c>
      <c r="R94" s="35">
        <v>612</v>
      </c>
      <c r="S94" s="35">
        <v>900</v>
      </c>
      <c r="T94" s="35">
        <v>612</v>
      </c>
      <c r="U94" s="35">
        <v>864</v>
      </c>
    </row>
    <row r="95" spans="1:24" x14ac:dyDescent="0.35">
      <c r="N95">
        <f>N86-N94</f>
        <v>0</v>
      </c>
      <c r="O95">
        <f t="shared" ref="O95:U95" si="27">O86-O94</f>
        <v>0</v>
      </c>
      <c r="P95">
        <f t="shared" si="27"/>
        <v>0</v>
      </c>
      <c r="Q95">
        <f t="shared" si="27"/>
        <v>0</v>
      </c>
      <c r="R95">
        <f t="shared" si="27"/>
        <v>42</v>
      </c>
      <c r="S95">
        <f t="shared" si="27"/>
        <v>48</v>
      </c>
      <c r="T95">
        <f t="shared" si="27"/>
        <v>0</v>
      </c>
      <c r="U95">
        <f t="shared" si="27"/>
        <v>0</v>
      </c>
    </row>
    <row r="96" spans="1:24" ht="15" customHeight="1" x14ac:dyDescent="0.35">
      <c r="B96" t="s">
        <v>176</v>
      </c>
    </row>
    <row r="98" spans="1:1" ht="15" customHeight="1" x14ac:dyDescent="0.35">
      <c r="A98" t="s">
        <v>175</v>
      </c>
    </row>
  </sheetData>
  <mergeCells count="49">
    <mergeCell ref="A80:B80"/>
    <mergeCell ref="A81:B81"/>
    <mergeCell ref="A66:A70"/>
    <mergeCell ref="Q3:Q5"/>
    <mergeCell ref="R3:R5"/>
    <mergeCell ref="B1:B5"/>
    <mergeCell ref="C1:E4"/>
    <mergeCell ref="F1:G1"/>
    <mergeCell ref="N1:U1"/>
    <mergeCell ref="C6:E6"/>
    <mergeCell ref="A56:A64"/>
    <mergeCell ref="N3:N5"/>
    <mergeCell ref="O3:O5"/>
    <mergeCell ref="P3:P5"/>
    <mergeCell ref="A1:A5"/>
    <mergeCell ref="F2:F5"/>
    <mergeCell ref="C85:E85"/>
    <mergeCell ref="K85:M85"/>
    <mergeCell ref="A82:B82"/>
    <mergeCell ref="A83:B83"/>
    <mergeCell ref="C84:E84"/>
    <mergeCell ref="K84:M84"/>
    <mergeCell ref="I92:M92"/>
    <mergeCell ref="I89:M89"/>
    <mergeCell ref="I90:M90"/>
    <mergeCell ref="I91:M91"/>
    <mergeCell ref="C86:E86"/>
    <mergeCell ref="K86:M86"/>
    <mergeCell ref="A87:F92"/>
    <mergeCell ref="G87:G92"/>
    <mergeCell ref="I87:M87"/>
    <mergeCell ref="I88:M88"/>
    <mergeCell ref="G2:G5"/>
    <mergeCell ref="N2:O2"/>
    <mergeCell ref="S3:S5"/>
    <mergeCell ref="T3:T5"/>
    <mergeCell ref="I3:I5"/>
    <mergeCell ref="P2:Q2"/>
    <mergeCell ref="R2:S2"/>
    <mergeCell ref="T2:U2"/>
    <mergeCell ref="J3:K3"/>
    <mergeCell ref="L3:L5"/>
    <mergeCell ref="M3:M5"/>
    <mergeCell ref="H1:M1"/>
    <mergeCell ref="H3:H5"/>
    <mergeCell ref="H2:M2"/>
    <mergeCell ref="U3:U5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2" manualBreakCount="2">
    <brk id="37" max="19" man="1"/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</cp:lastModifiedBy>
  <cp:lastPrinted>2022-09-01T13:28:31Z</cp:lastPrinted>
  <dcterms:created xsi:type="dcterms:W3CDTF">2019-07-04T07:57:15Z</dcterms:created>
  <dcterms:modified xsi:type="dcterms:W3CDTF">2023-08-31T12:58:16Z</dcterms:modified>
</cp:coreProperties>
</file>