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4\Desktop\лето 2023\с 01.09.2023\23.01.17\"/>
    </mc:Choice>
  </mc:AlternateContent>
  <xr:revisionPtr revIDLastSave="0" documentId="13_ncr:1_{CE95A13F-D4CF-4566-B26B-5F4E1A7F3709}" xr6:coauthVersionLast="45" xr6:coauthVersionMax="45" xr10:uidLastSave="{00000000-0000-0000-0000-000000000000}"/>
  <bookViews>
    <workbookView xWindow="7850" yWindow="550" windowWidth="30320" windowHeight="17170" xr2:uid="{00000000-000D-0000-FFFF-FFFF00000000}"/>
  </bookViews>
  <sheets>
    <sheet name="Лист1" sheetId="1" r:id="rId1"/>
  </sheets>
  <definedNames>
    <definedName name="_ftn1" localSheetId="0">Лист1!#REF!</definedName>
    <definedName name="_ftnref1" localSheetId="0">Лист1!$C$1</definedName>
    <definedName name="OLE_LINK9" localSheetId="0">Лист1!$B$54</definedName>
    <definedName name="_xlnm.Print_Area" localSheetId="0">Лист1!$A$1:$R$73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" l="1"/>
  <c r="P50" i="1"/>
  <c r="J64" i="1" l="1"/>
  <c r="I26" i="1"/>
  <c r="J26" i="1"/>
  <c r="K26" i="1"/>
  <c r="L26" i="1"/>
  <c r="M26" i="1"/>
  <c r="N26" i="1"/>
  <c r="O26" i="1"/>
  <c r="P26" i="1"/>
  <c r="Q26" i="1"/>
  <c r="R26" i="1"/>
  <c r="I21" i="1"/>
  <c r="J21" i="1"/>
  <c r="K21" i="1"/>
  <c r="L21" i="1"/>
  <c r="M21" i="1"/>
  <c r="N21" i="1"/>
  <c r="O21" i="1"/>
  <c r="P21" i="1"/>
  <c r="Q21" i="1"/>
  <c r="R21" i="1"/>
  <c r="H21" i="1"/>
  <c r="I16" i="1"/>
  <c r="J16" i="1"/>
  <c r="K16" i="1"/>
  <c r="L16" i="1"/>
  <c r="M16" i="1"/>
  <c r="N16" i="1"/>
  <c r="O16" i="1"/>
  <c r="P16" i="1"/>
  <c r="Q16" i="1"/>
  <c r="R16" i="1"/>
  <c r="I7" i="1"/>
  <c r="J7" i="1"/>
  <c r="K7" i="1"/>
  <c r="L7" i="1"/>
  <c r="M7" i="1"/>
  <c r="N7" i="1"/>
  <c r="O7" i="1"/>
  <c r="P7" i="1"/>
  <c r="Q7" i="1"/>
  <c r="R7" i="1"/>
  <c r="H16" i="1"/>
  <c r="H7" i="1"/>
  <c r="G26" i="1" l="1"/>
  <c r="G50" i="1" l="1"/>
  <c r="I50" i="1"/>
  <c r="J50" i="1"/>
  <c r="K50" i="1"/>
  <c r="L50" i="1"/>
  <c r="M50" i="1"/>
  <c r="N50" i="1"/>
  <c r="O50" i="1"/>
  <c r="Q50" i="1"/>
  <c r="R50" i="1"/>
  <c r="F50" i="1"/>
  <c r="F26" i="1"/>
  <c r="N70" i="1" l="1"/>
  <c r="O70" i="1"/>
  <c r="P70" i="1"/>
  <c r="Q70" i="1"/>
  <c r="R70" i="1"/>
  <c r="M70" i="1"/>
  <c r="H57" i="1"/>
  <c r="H53" i="1"/>
  <c r="H52" i="1"/>
  <c r="H51" i="1"/>
  <c r="H50" i="1" s="1"/>
  <c r="H43" i="1"/>
  <c r="H42" i="1"/>
  <c r="H41" i="1"/>
  <c r="H24" i="1" l="1"/>
  <c r="F24" i="1" s="1"/>
  <c r="H23" i="1"/>
  <c r="F23" i="1" s="1"/>
  <c r="G21" i="1"/>
  <c r="H19" i="1"/>
  <c r="F19" i="1" s="1"/>
  <c r="H18" i="1"/>
  <c r="F18" i="1" s="1"/>
  <c r="H17" i="1"/>
  <c r="F17" i="1" s="1"/>
  <c r="K6" i="1"/>
  <c r="G16" i="1"/>
  <c r="H15" i="1"/>
  <c r="F15" i="1" s="1"/>
  <c r="F14" i="1"/>
  <c r="H13" i="1"/>
  <c r="F13" i="1" s="1"/>
  <c r="H12" i="1"/>
  <c r="F12" i="1" s="1"/>
  <c r="H11" i="1"/>
  <c r="F11" i="1" s="1"/>
  <c r="H10" i="1"/>
  <c r="F10" i="1" s="1"/>
  <c r="H9" i="1"/>
  <c r="F9" i="1" s="1"/>
  <c r="H8" i="1"/>
  <c r="F22" i="1" l="1"/>
  <c r="F21" i="1" s="1"/>
  <c r="G6" i="1"/>
  <c r="M6" i="1"/>
  <c r="R6" i="1"/>
  <c r="J6" i="1"/>
  <c r="I6" i="1"/>
  <c r="L6" i="1"/>
  <c r="F16" i="1"/>
  <c r="O6" i="1"/>
  <c r="N6" i="1"/>
  <c r="Q6" i="1"/>
  <c r="P6" i="1"/>
  <c r="F7" i="1"/>
  <c r="F8" i="1"/>
  <c r="H31" i="1"/>
  <c r="H30" i="1"/>
  <c r="H26" i="1" s="1"/>
  <c r="H29" i="1"/>
  <c r="H28" i="1"/>
  <c r="H27" i="1"/>
  <c r="H6" i="1" l="1"/>
  <c r="F6" i="1" s="1"/>
  <c r="L60" i="1"/>
  <c r="J35" i="1"/>
  <c r="P65" i="1"/>
  <c r="K63" i="1" l="1"/>
  <c r="F63" i="1" l="1"/>
  <c r="H63" i="1"/>
  <c r="H65" i="1"/>
  <c r="K60" i="1"/>
  <c r="H60" i="1" s="1"/>
  <c r="K58" i="1"/>
  <c r="K55" i="1"/>
  <c r="K48" i="1"/>
  <c r="K45" i="1"/>
  <c r="K40" i="1"/>
  <c r="H40" i="1" s="1"/>
  <c r="K38" i="1"/>
  <c r="K35" i="1"/>
  <c r="L55" i="1"/>
  <c r="L40" i="1"/>
  <c r="K54" i="1" l="1"/>
  <c r="K44" i="1"/>
  <c r="L33" i="1"/>
  <c r="K34" i="1"/>
  <c r="K33" i="1" l="1"/>
  <c r="L32" i="1"/>
  <c r="K32" i="1" l="1"/>
  <c r="G60" i="1"/>
  <c r="I60" i="1"/>
  <c r="J60" i="1"/>
  <c r="M60" i="1"/>
  <c r="N60" i="1"/>
  <c r="O60" i="1"/>
  <c r="P60" i="1"/>
  <c r="Q60" i="1"/>
  <c r="R60" i="1"/>
  <c r="F60" i="1"/>
  <c r="R58" i="1"/>
  <c r="G58" i="1"/>
  <c r="H58" i="1"/>
  <c r="I58" i="1"/>
  <c r="J58" i="1"/>
  <c r="M58" i="1"/>
  <c r="N58" i="1"/>
  <c r="O58" i="1"/>
  <c r="P58" i="1"/>
  <c r="Q58" i="1"/>
  <c r="F58" i="1"/>
  <c r="G55" i="1"/>
  <c r="H55" i="1"/>
  <c r="I55" i="1"/>
  <c r="J55" i="1"/>
  <c r="M55" i="1"/>
  <c r="N55" i="1"/>
  <c r="O55" i="1"/>
  <c r="P55" i="1"/>
  <c r="Q55" i="1"/>
  <c r="R55" i="1"/>
  <c r="F55" i="1"/>
  <c r="G48" i="1"/>
  <c r="H48" i="1"/>
  <c r="I48" i="1"/>
  <c r="J48" i="1"/>
  <c r="M48" i="1"/>
  <c r="N48" i="1"/>
  <c r="O48" i="1"/>
  <c r="P48" i="1"/>
  <c r="Q48" i="1"/>
  <c r="R48" i="1"/>
  <c r="F48" i="1"/>
  <c r="G45" i="1"/>
  <c r="H45" i="1"/>
  <c r="I45" i="1"/>
  <c r="J45" i="1"/>
  <c r="M45" i="1"/>
  <c r="N45" i="1"/>
  <c r="O45" i="1"/>
  <c r="P45" i="1"/>
  <c r="Q45" i="1"/>
  <c r="R45" i="1"/>
  <c r="F45" i="1"/>
  <c r="G40" i="1"/>
  <c r="I40" i="1"/>
  <c r="J40" i="1"/>
  <c r="M40" i="1"/>
  <c r="N40" i="1"/>
  <c r="O40" i="1"/>
  <c r="P40" i="1"/>
  <c r="Q40" i="1"/>
  <c r="R40" i="1"/>
  <c r="F40" i="1"/>
  <c r="G38" i="1"/>
  <c r="H38" i="1"/>
  <c r="I38" i="1"/>
  <c r="J38" i="1"/>
  <c r="J34" i="1" s="1"/>
  <c r="M38" i="1"/>
  <c r="N38" i="1"/>
  <c r="O38" i="1"/>
  <c r="P38" i="1"/>
  <c r="Q38" i="1"/>
  <c r="R38" i="1"/>
  <c r="G35" i="1"/>
  <c r="H35" i="1"/>
  <c r="I35" i="1"/>
  <c r="M35" i="1"/>
  <c r="N35" i="1"/>
  <c r="O35" i="1"/>
  <c r="P35" i="1"/>
  <c r="Q35" i="1"/>
  <c r="R35" i="1"/>
  <c r="F35" i="1"/>
  <c r="F38" i="1"/>
  <c r="P64" i="1" l="1"/>
  <c r="H54" i="1"/>
  <c r="F64" i="1"/>
  <c r="F67" i="1" s="1"/>
  <c r="O54" i="1"/>
  <c r="P54" i="1"/>
  <c r="O34" i="1"/>
  <c r="I34" i="1"/>
  <c r="O69" i="1"/>
  <c r="N69" i="1"/>
  <c r="N34" i="1"/>
  <c r="Q69" i="1"/>
  <c r="M69" i="1"/>
  <c r="N54" i="1"/>
  <c r="P34" i="1"/>
  <c r="M54" i="1"/>
  <c r="G54" i="1"/>
  <c r="R54" i="1"/>
  <c r="Q54" i="1"/>
  <c r="P69" i="1"/>
  <c r="M34" i="1"/>
  <c r="R34" i="1"/>
  <c r="H34" i="1"/>
  <c r="J54" i="1"/>
  <c r="Q34" i="1"/>
  <c r="G34" i="1"/>
  <c r="J44" i="1"/>
  <c r="I54" i="1"/>
  <c r="F34" i="1"/>
  <c r="P44" i="1"/>
  <c r="R44" i="1"/>
  <c r="N44" i="1"/>
  <c r="H44" i="1"/>
  <c r="H33" i="1" s="1"/>
  <c r="F54" i="1"/>
  <c r="Q44" i="1"/>
  <c r="O44" i="1"/>
  <c r="M44" i="1"/>
  <c r="I44" i="1"/>
  <c r="G44" i="1"/>
  <c r="F44" i="1"/>
  <c r="J33" i="1" l="1"/>
  <c r="N33" i="1"/>
  <c r="P33" i="1"/>
  <c r="P32" i="1" s="1"/>
  <c r="P68" i="1"/>
  <c r="R64" i="1"/>
  <c r="R68" i="1" s="1"/>
  <c r="Q64" i="1"/>
  <c r="Q68" i="1" s="1"/>
  <c r="N64" i="1"/>
  <c r="N68" i="1" s="1"/>
  <c r="M33" i="1"/>
  <c r="M32" i="1" s="1"/>
  <c r="H64" i="1"/>
  <c r="H78" i="1" s="1"/>
  <c r="M64" i="1"/>
  <c r="M74" i="1" s="1"/>
  <c r="M76" i="1" s="1"/>
  <c r="R33" i="1"/>
  <c r="R32" i="1" s="1"/>
  <c r="Q33" i="1"/>
  <c r="Q32" i="1" s="1"/>
  <c r="O33" i="1"/>
  <c r="O32" i="1" s="1"/>
  <c r="O64" i="1"/>
  <c r="O68" i="1" s="1"/>
  <c r="J32" i="1"/>
  <c r="F33" i="1"/>
  <c r="F32" i="1" s="1"/>
  <c r="G33" i="1"/>
  <c r="I33" i="1"/>
  <c r="N32" i="1"/>
  <c r="R74" i="1" l="1"/>
  <c r="R76" i="1" s="1"/>
  <c r="Q74" i="1"/>
  <c r="Q76" i="1" s="1"/>
  <c r="N74" i="1"/>
  <c r="N76" i="1" s="1"/>
  <c r="P74" i="1"/>
  <c r="P76" i="1" s="1"/>
  <c r="H32" i="1"/>
  <c r="O74" i="1"/>
  <c r="O76" i="1" s="1"/>
  <c r="G32" i="1"/>
  <c r="G64" i="1"/>
  <c r="I32" i="1"/>
  <c r="I64" i="1"/>
  <c r="M68" i="1"/>
</calcChain>
</file>

<file path=xl/sharedStrings.xml><?xml version="1.0" encoding="utf-8"?>
<sst xmlns="http://schemas.openxmlformats.org/spreadsheetml/2006/main" count="145" uniqueCount="136">
  <si>
    <t>Индекс</t>
  </si>
  <si>
    <t>Наименование циклов, разделов, дисциплин, профессиональных модулей, МДК, практик</t>
  </si>
  <si>
    <t>I курс</t>
  </si>
  <si>
    <t>II курс</t>
  </si>
  <si>
    <t>III курс</t>
  </si>
  <si>
    <t>1 семестр
17 недель</t>
  </si>
  <si>
    <t>2 семестр 
23 недели</t>
  </si>
  <si>
    <t>3 семестр
15 недель</t>
  </si>
  <si>
    <t>4 семестр
13 недель</t>
  </si>
  <si>
    <t>5 семестр
7,7 недели</t>
  </si>
  <si>
    <t>6 семестр
1,3 недель</t>
  </si>
  <si>
    <t>Распределение обязательной нагрузки по курсам и семестрам
 (час. в семестр)</t>
  </si>
  <si>
    <t>О.00</t>
  </si>
  <si>
    <t>Общеобразовательные учебные дисциплины</t>
  </si>
  <si>
    <t>ОУД</t>
  </si>
  <si>
    <t>Общие учебные дисциплины</t>
  </si>
  <si>
    <t>ОУД.01</t>
  </si>
  <si>
    <t xml:space="preserve">Русский язык  </t>
  </si>
  <si>
    <t>Родной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</si>
  <si>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</si>
  <si>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</si>
  <si>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</si>
  <si>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</si>
  <si>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</si>
  <si>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</si>
  <si>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</si>
  <si>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 xml:space="preserve">История </t>
  </si>
  <si>
    <t>ОУД.06</t>
  </si>
  <si>
    <t>Физическая культура</t>
  </si>
  <si>
    <t>ОУД.07</t>
  </si>
  <si>
    <t>ОБЖ</t>
  </si>
  <si>
    <t>ОУД.08</t>
  </si>
  <si>
    <t>Астрономия</t>
  </si>
  <si>
    <t>Дисциплины по выбору из обязательных предметных областей</t>
  </si>
  <si>
    <t>Информатика</t>
  </si>
  <si>
    <t>ОУД.10</t>
  </si>
  <si>
    <t>Физика</t>
  </si>
  <si>
    <t>ОУД.11</t>
  </si>
  <si>
    <t>Обществознание</t>
  </si>
  <si>
    <t>УД.00</t>
  </si>
  <si>
    <t>Дополнительные учебные дисциплины</t>
  </si>
  <si>
    <t>УД.01</t>
  </si>
  <si>
    <t>УД.02</t>
  </si>
  <si>
    <t>Эффективное поведение на рынке труда</t>
  </si>
  <si>
    <t>ОП.00</t>
  </si>
  <si>
    <t xml:space="preserve">Общепрофессиональный цикл </t>
  </si>
  <si>
    <t>ОП.01</t>
  </si>
  <si>
    <t>ОП.02</t>
  </si>
  <si>
    <t>Материаловедение</t>
  </si>
  <si>
    <t>ОП.03</t>
  </si>
  <si>
    <t>Охрана труда</t>
  </si>
  <si>
    <t>ОП.04</t>
  </si>
  <si>
    <t>Электротехника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</si>
  <si>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</si>
  <si>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</si>
  <si>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</si>
  <si>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</si>
  <si>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</si>
  <si>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</si>
  <si>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</si>
  <si>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Теоретическая подготовка водителей автомобилей категории «С»</t>
  </si>
  <si>
    <t>- устройство автомобилей</t>
  </si>
  <si>
    <t>- электрооборудование автомобилей</t>
  </si>
  <si>
    <t>- основы законодательства в сфере дорожного движения</t>
  </si>
  <si>
    <t>УП.01</t>
  </si>
  <si>
    <t>ПП.01</t>
  </si>
  <si>
    <t>Производственная практика</t>
  </si>
  <si>
    <t>ПМ.02</t>
  </si>
  <si>
    <t>МДК.02.01</t>
  </si>
  <si>
    <t>УП.02</t>
  </si>
  <si>
    <t>ПП.02</t>
  </si>
  <si>
    <t>Всего</t>
  </si>
  <si>
    <t>ПА.00</t>
  </si>
  <si>
    <t>Промежуточная аттестация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</si>
  <si>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</si>
  <si>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</si>
  <si>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</si>
  <si>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</si>
  <si>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</si>
  <si>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зачетов</t>
  </si>
  <si>
    <t>произв. Практики</t>
  </si>
  <si>
    <t>дифф. Зачетов</t>
  </si>
  <si>
    <t>Формы промежуточной аттестации</t>
  </si>
  <si>
    <t>З</t>
  </si>
  <si>
    <t>ДЗ</t>
  </si>
  <si>
    <t>Э</t>
  </si>
  <si>
    <t>6 кэ</t>
  </si>
  <si>
    <t>ФК.01</t>
  </si>
  <si>
    <t>Техническое состояние систем, агрегатов, деталей 
и механизмов автомобиля</t>
  </si>
  <si>
    <t>МДК.01.02</t>
  </si>
  <si>
    <t>Техническая диагностика автомобилей</t>
  </si>
  <si>
    <t>- техническая диагностика автомобилей</t>
  </si>
  <si>
    <t>Учебная практика (ПЗ), в том числе:</t>
  </si>
  <si>
    <t>Техническое обслуживание автотранспорта</t>
  </si>
  <si>
    <t>Техническое обслуживание автомобилей</t>
  </si>
  <si>
    <t>- техническое обслуживание автомобилей</t>
  </si>
  <si>
    <t>- эксплуатационные материалы</t>
  </si>
  <si>
    <t xml:space="preserve">Теоретическая подготовка водителя автомобиля </t>
  </si>
  <si>
    <t xml:space="preserve">Учебная практика (ПЗ) в том числе:  </t>
  </si>
  <si>
    <t>- индивидуальное вождение автомобиля</t>
  </si>
  <si>
    <t>Текущий ремонт различных типов автомобилей</t>
  </si>
  <si>
    <t>Слесарное дело и технические измерения</t>
  </si>
  <si>
    <t>- слесарное дело</t>
  </si>
  <si>
    <t>- метрология и стандартизация</t>
  </si>
  <si>
    <t>Ремонт автомобилей</t>
  </si>
  <si>
    <t>- ремонт автомобилей</t>
  </si>
  <si>
    <t>Учебная практика (ПЗ) в том числе:</t>
  </si>
  <si>
    <t>МДК.02.02</t>
  </si>
  <si>
    <t>ПМ.03</t>
  </si>
  <si>
    <t>МДК.03.01</t>
  </si>
  <si>
    <t>МДК.03.02</t>
  </si>
  <si>
    <t>ПП.03</t>
  </si>
  <si>
    <t>Учебная нагрузка, час.</t>
  </si>
  <si>
    <t>Объем образовательной нагрузки</t>
  </si>
  <si>
    <t>самостоятельная учебная работа</t>
  </si>
  <si>
    <t>Всего занятий</t>
  </si>
  <si>
    <t>Нагрузка во взаимодействии с преподавателем</t>
  </si>
  <si>
    <t>По учебным дисциплинам и МДК</t>
  </si>
  <si>
    <t>Теоретического обучения (лекций, семинаров, уроков и т.п.)</t>
  </si>
  <si>
    <t xml:space="preserve">Лабораторных и практических занятий </t>
  </si>
  <si>
    <t>По практикам производственной и учебной</t>
  </si>
  <si>
    <t>Промежуточная аттестация и ГИА</t>
  </si>
  <si>
    <t>Основы проектной и исследовательской деятельности</t>
  </si>
  <si>
    <t>УД.03</t>
  </si>
  <si>
    <t>Психология общения</t>
  </si>
  <si>
    <t>- разборочно-сборочные работы</t>
  </si>
  <si>
    <t>УП.03</t>
  </si>
  <si>
    <t xml:space="preserve"> </t>
  </si>
  <si>
    <t>ОУД.9</t>
  </si>
  <si>
    <t>ОУД 12</t>
  </si>
  <si>
    <t>УД.04</t>
  </si>
  <si>
    <t>Химя в профессии</t>
  </si>
  <si>
    <t>Биология</t>
  </si>
  <si>
    <t>география  изменения с 01.09.2023</t>
  </si>
  <si>
    <t>Итого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</si>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</sst>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tabSelected="1" zoomScale="130" zoomScaleNormal="130" zoomScaleSheetLayoutView="100" workbookViewId="0">
      <pane xSplit="2" ySplit="4" topLeftCell="C59" activePane="bottomRight" state="frozen"/>
      <selection pane="topRight" activeCell="C1" sqref="C1"/>
      <selection pane="bottomLeft" activeCell="A7" sqref="A7"/>
      <selection pane="bottomRight" activeCell="K41" sqref="K41"/>
    </sheetView>
  </sheetViews>
  <sheetFormatPr defaultColWidth="9.1796875" defaultRowHeight="14.5" x14ac:dyDescent="0.35"/>
  <cols>
    <col min="1" max="1" width="9.1796875" style="1"/>
    <col min="2" max="2" width="46.81640625" style="1" customWidth="1"/>
    <col min="3" max="3" width="4.453125" style="1" bestFit="1" customWidth="1"/>
    <col min="4" max="4" width="3.26953125" style="1" bestFit="1" customWidth="1"/>
    <col min="5" max="5" width="4" style="1" bestFit="1" customWidth="1"/>
    <col min="6" max="18" width="8.7265625" style="1" customWidth="1"/>
    <col min="19" max="16384" width="9.1796875" style="1"/>
  </cols>
  <sheetData>
    <row r="1" spans="1:19" ht="34" customHeight="1" x14ac:dyDescent="0.35">
      <c r="A1" s="52" t="s">
        <v>0</v>
      </c>
      <c r="B1" s="48" t="s">
        <v>1</v>
      </c>
      <c r="C1" s="52" t="s">
        <v>82</v>
      </c>
      <c r="D1" s="52"/>
      <c r="E1" s="52"/>
      <c r="F1" s="52" t="s">
        <v>113</v>
      </c>
      <c r="G1" s="48" t="s">
        <v>112</v>
      </c>
      <c r="H1" s="48"/>
      <c r="I1" s="48"/>
      <c r="J1" s="48"/>
      <c r="K1" s="48"/>
      <c r="L1" s="48"/>
      <c r="M1" s="48" t="s">
        <v>11</v>
      </c>
      <c r="N1" s="48"/>
      <c r="O1" s="48"/>
      <c r="P1" s="48"/>
      <c r="Q1" s="48"/>
      <c r="R1" s="48"/>
      <c r="S1" s="18"/>
    </row>
    <row r="2" spans="1:19" ht="15" customHeight="1" x14ac:dyDescent="0.35">
      <c r="A2" s="52"/>
      <c r="B2" s="48"/>
      <c r="C2" s="52"/>
      <c r="D2" s="52"/>
      <c r="E2" s="52"/>
      <c r="F2" s="52"/>
      <c r="G2" s="52" t="s">
        <v>114</v>
      </c>
      <c r="H2" s="48" t="s">
        <v>116</v>
      </c>
      <c r="I2" s="48"/>
      <c r="J2" s="48"/>
      <c r="K2" s="48"/>
      <c r="L2" s="48"/>
      <c r="M2" s="48" t="s">
        <v>2</v>
      </c>
      <c r="N2" s="48"/>
      <c r="O2" s="48" t="s">
        <v>3</v>
      </c>
      <c r="P2" s="48"/>
      <c r="Q2" s="48" t="s">
        <v>4</v>
      </c>
      <c r="R2" s="48"/>
      <c r="S2" s="2"/>
    </row>
    <row r="3" spans="1:19" ht="40.5" customHeight="1" x14ac:dyDescent="0.35">
      <c r="A3" s="52"/>
      <c r="B3" s="48"/>
      <c r="C3" s="52"/>
      <c r="D3" s="52"/>
      <c r="E3" s="52"/>
      <c r="F3" s="52"/>
      <c r="G3" s="52"/>
      <c r="H3" s="52" t="s">
        <v>115</v>
      </c>
      <c r="I3" s="48" t="s">
        <v>117</v>
      </c>
      <c r="J3" s="48"/>
      <c r="K3" s="52" t="s">
        <v>120</v>
      </c>
      <c r="L3" s="52" t="s">
        <v>121</v>
      </c>
      <c r="M3" s="52" t="s">
        <v>5</v>
      </c>
      <c r="N3" s="52" t="s">
        <v>6</v>
      </c>
      <c r="O3" s="52" t="s">
        <v>7</v>
      </c>
      <c r="P3" s="52" t="s">
        <v>8</v>
      </c>
      <c r="Q3" s="52" t="s">
        <v>9</v>
      </c>
      <c r="R3" s="52" t="s">
        <v>10</v>
      </c>
      <c r="S3" s="2"/>
    </row>
    <row r="4" spans="1:19" ht="116.25" customHeight="1" x14ac:dyDescent="0.35">
      <c r="A4" s="52"/>
      <c r="B4" s="48"/>
      <c r="C4" s="52"/>
      <c r="D4" s="52"/>
      <c r="E4" s="52"/>
      <c r="F4" s="52"/>
      <c r="G4" s="52"/>
      <c r="H4" s="52"/>
      <c r="I4" s="24" t="s">
        <v>118</v>
      </c>
      <c r="J4" s="24" t="s">
        <v>119</v>
      </c>
      <c r="K4" s="52"/>
      <c r="L4" s="52"/>
      <c r="M4" s="52"/>
      <c r="N4" s="52"/>
      <c r="O4" s="52"/>
      <c r="P4" s="52"/>
      <c r="Q4" s="52"/>
      <c r="R4" s="52"/>
      <c r="S4" s="2"/>
    </row>
    <row r="5" spans="1:19" s="17" customFormat="1" x14ac:dyDescent="0.35">
      <c r="A5" s="52"/>
      <c r="B5" s="48"/>
      <c r="C5" s="6" t="s">
        <v>83</v>
      </c>
      <c r="D5" s="6" t="s">
        <v>84</v>
      </c>
      <c r="E5" s="6" t="s">
        <v>85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customFormat="1" ht="23.25" customHeight="1" x14ac:dyDescent="0.35">
      <c r="A6" s="9" t="s">
        <v>12</v>
      </c>
      <c r="B6" s="10" t="s">
        <v>13</v>
      </c>
      <c r="C6" s="9"/>
      <c r="D6" s="9"/>
      <c r="E6" s="9"/>
      <c r="F6" s="9">
        <f>G6+H6</f>
        <v>2048</v>
      </c>
      <c r="G6" s="9">
        <f>G7+G16+G21</f>
        <v>0</v>
      </c>
      <c r="H6" s="9">
        <f>I6+J6</f>
        <v>2048</v>
      </c>
      <c r="I6" s="9">
        <f t="shared" ref="I6:R6" si="0">I7+I16+I21</f>
        <v>1462</v>
      </c>
      <c r="J6" s="9">
        <f t="shared" si="0"/>
        <v>586</v>
      </c>
      <c r="K6" s="9">
        <f t="shared" si="0"/>
        <v>0</v>
      </c>
      <c r="L6" s="9">
        <f t="shared" si="0"/>
        <v>54</v>
      </c>
      <c r="M6" s="9">
        <f t="shared" si="0"/>
        <v>602</v>
      </c>
      <c r="N6" s="9">
        <f t="shared" si="0"/>
        <v>820</v>
      </c>
      <c r="O6" s="9">
        <f t="shared" si="0"/>
        <v>356</v>
      </c>
      <c r="P6" s="9">
        <f t="shared" si="0"/>
        <v>234</v>
      </c>
      <c r="Q6" s="9">
        <f t="shared" si="0"/>
        <v>0</v>
      </c>
      <c r="R6" s="9">
        <f t="shared" si="0"/>
        <v>36</v>
      </c>
    </row>
    <row r="7" spans="1:19" customFormat="1" x14ac:dyDescent="0.35">
      <c r="A7" s="30" t="s">
        <v>14</v>
      </c>
      <c r="B7" s="31" t="s">
        <v>15</v>
      </c>
      <c r="C7" s="30"/>
      <c r="D7" s="30"/>
      <c r="E7" s="30"/>
      <c r="F7" s="30">
        <f t="shared" ref="F7:F24" si="1">G7+H7</f>
        <v>1283</v>
      </c>
      <c r="G7" s="30">
        <v>0</v>
      </c>
      <c r="H7" s="30">
        <f>H8+H9+H10+H11+H12+H13+H14+H15</f>
        <v>1283</v>
      </c>
      <c r="I7" s="30">
        <f t="shared" ref="I7:R7" si="2">I8+I9+I10+I11+I12+I13+I14+I15</f>
        <v>815</v>
      </c>
      <c r="J7" s="30">
        <f t="shared" si="2"/>
        <v>468</v>
      </c>
      <c r="K7" s="30">
        <f t="shared" si="2"/>
        <v>0</v>
      </c>
      <c r="L7" s="30">
        <f t="shared" si="2"/>
        <v>36</v>
      </c>
      <c r="M7" s="30">
        <f t="shared" si="2"/>
        <v>380</v>
      </c>
      <c r="N7" s="30">
        <f t="shared" si="2"/>
        <v>563</v>
      </c>
      <c r="O7" s="30">
        <f t="shared" si="2"/>
        <v>235</v>
      </c>
      <c r="P7" s="30">
        <f t="shared" si="2"/>
        <v>105</v>
      </c>
      <c r="Q7" s="30">
        <f t="shared" si="2"/>
        <v>0</v>
      </c>
      <c r="R7" s="30">
        <f t="shared" si="2"/>
        <v>0</v>
      </c>
      <c r="S7" s="32"/>
    </row>
    <row r="8" spans="1:19" customFormat="1" x14ac:dyDescent="0.35">
      <c r="A8" s="29" t="s">
        <v>16</v>
      </c>
      <c r="B8" s="8" t="s">
        <v>17</v>
      </c>
      <c r="C8" s="29"/>
      <c r="D8" s="29"/>
      <c r="E8" s="29">
        <v>3</v>
      </c>
      <c r="F8" s="29">
        <f t="shared" si="1"/>
        <v>118</v>
      </c>
      <c r="G8" s="29">
        <v>0</v>
      </c>
      <c r="H8" s="29">
        <f>I8+J8</f>
        <v>118</v>
      </c>
      <c r="I8" s="29">
        <v>68</v>
      </c>
      <c r="J8" s="29">
        <v>50</v>
      </c>
      <c r="K8" s="29">
        <v>0</v>
      </c>
      <c r="L8" s="29">
        <v>18</v>
      </c>
      <c r="M8" s="29">
        <v>20</v>
      </c>
      <c r="N8" s="29">
        <v>55</v>
      </c>
      <c r="O8" s="29">
        <v>43</v>
      </c>
      <c r="P8" s="29">
        <v>0</v>
      </c>
      <c r="Q8" s="29">
        <v>0</v>
      </c>
      <c r="R8" s="29">
        <v>0</v>
      </c>
    </row>
    <row r="9" spans="1:19" customFormat="1" x14ac:dyDescent="0.35">
      <c r="A9" s="29" t="s">
        <v>19</v>
      </c>
      <c r="B9" s="8" t="s">
        <v>20</v>
      </c>
      <c r="C9" s="29"/>
      <c r="D9" s="29">
        <v>3</v>
      </c>
      <c r="E9" s="29"/>
      <c r="F9" s="29">
        <f t="shared" si="1"/>
        <v>171</v>
      </c>
      <c r="G9" s="29">
        <v>0</v>
      </c>
      <c r="H9" s="29">
        <f t="shared" ref="H9:H24" si="3">I9+J9</f>
        <v>171</v>
      </c>
      <c r="I9" s="29">
        <v>171</v>
      </c>
      <c r="J9" s="29">
        <v>0</v>
      </c>
      <c r="K9" s="29">
        <v>0</v>
      </c>
      <c r="L9" s="29">
        <v>0</v>
      </c>
      <c r="M9" s="29">
        <v>48</v>
      </c>
      <c r="N9" s="29">
        <v>79</v>
      </c>
      <c r="O9" s="29">
        <v>44</v>
      </c>
      <c r="P9" s="29">
        <v>0</v>
      </c>
      <c r="Q9" s="29">
        <v>0</v>
      </c>
      <c r="R9" s="29">
        <v>0</v>
      </c>
    </row>
    <row r="10" spans="1:19" customFormat="1" x14ac:dyDescent="0.35">
      <c r="A10" s="29" t="s">
        <v>21</v>
      </c>
      <c r="B10" s="8" t="s">
        <v>22</v>
      </c>
      <c r="C10" s="29"/>
      <c r="D10" s="29">
        <v>2</v>
      </c>
      <c r="E10" s="29"/>
      <c r="F10" s="29">
        <f t="shared" si="1"/>
        <v>171</v>
      </c>
      <c r="G10" s="29">
        <v>0</v>
      </c>
      <c r="H10" s="29">
        <f t="shared" si="3"/>
        <v>171</v>
      </c>
      <c r="I10" s="29">
        <v>10</v>
      </c>
      <c r="J10" s="29">
        <v>161</v>
      </c>
      <c r="K10" s="29">
        <v>0</v>
      </c>
      <c r="L10" s="29">
        <v>0</v>
      </c>
      <c r="M10" s="29">
        <v>68</v>
      </c>
      <c r="N10" s="29">
        <v>103</v>
      </c>
      <c r="O10" s="29">
        <v>0</v>
      </c>
      <c r="P10" s="29">
        <v>0</v>
      </c>
      <c r="Q10" s="29">
        <v>0</v>
      </c>
      <c r="R10" s="29">
        <v>0</v>
      </c>
    </row>
    <row r="11" spans="1:19" customFormat="1" x14ac:dyDescent="0.35">
      <c r="A11" s="29" t="s">
        <v>23</v>
      </c>
      <c r="B11" s="8" t="s">
        <v>24</v>
      </c>
      <c r="C11" s="29"/>
      <c r="D11" s="29"/>
      <c r="E11" s="29">
        <v>4</v>
      </c>
      <c r="F11" s="29">
        <f t="shared" si="1"/>
        <v>296</v>
      </c>
      <c r="G11" s="29">
        <v>0</v>
      </c>
      <c r="H11" s="29">
        <f t="shared" si="3"/>
        <v>296</v>
      </c>
      <c r="I11" s="29">
        <v>264</v>
      </c>
      <c r="J11" s="29">
        <v>32</v>
      </c>
      <c r="K11" s="29">
        <v>0</v>
      </c>
      <c r="L11" s="29">
        <v>18</v>
      </c>
      <c r="M11" s="29">
        <v>74</v>
      </c>
      <c r="N11" s="29">
        <v>106</v>
      </c>
      <c r="O11" s="29">
        <v>68</v>
      </c>
      <c r="P11" s="29">
        <v>48</v>
      </c>
      <c r="Q11" s="29">
        <v>0</v>
      </c>
      <c r="R11" s="29">
        <v>0</v>
      </c>
    </row>
    <row r="12" spans="1:19" customFormat="1" x14ac:dyDescent="0.35">
      <c r="A12" s="29" t="s">
        <v>25</v>
      </c>
      <c r="B12" s="8" t="s">
        <v>26</v>
      </c>
      <c r="C12" s="29"/>
      <c r="D12" s="29">
        <v>2</v>
      </c>
      <c r="E12" s="29"/>
      <c r="F12" s="29">
        <f t="shared" si="1"/>
        <v>188</v>
      </c>
      <c r="G12" s="29">
        <v>0</v>
      </c>
      <c r="H12" s="29">
        <f t="shared" si="3"/>
        <v>188</v>
      </c>
      <c r="I12" s="29">
        <v>188</v>
      </c>
      <c r="J12" s="29">
        <v>0</v>
      </c>
      <c r="K12" s="29">
        <v>0</v>
      </c>
      <c r="L12" s="29">
        <v>0</v>
      </c>
      <c r="M12" s="29">
        <v>85</v>
      </c>
      <c r="N12" s="29">
        <v>103</v>
      </c>
      <c r="O12" s="29">
        <v>0</v>
      </c>
      <c r="P12" s="29">
        <v>0</v>
      </c>
      <c r="Q12" s="29">
        <v>0</v>
      </c>
      <c r="R12" s="29">
        <v>0</v>
      </c>
    </row>
    <row r="13" spans="1:19" customFormat="1" x14ac:dyDescent="0.35">
      <c r="A13" s="29" t="s">
        <v>27</v>
      </c>
      <c r="B13" s="8" t="s">
        <v>28</v>
      </c>
      <c r="C13" s="29"/>
      <c r="D13" s="29">
        <v>4</v>
      </c>
      <c r="E13" s="29"/>
      <c r="F13" s="29">
        <f t="shared" si="1"/>
        <v>211</v>
      </c>
      <c r="G13" s="29">
        <v>0</v>
      </c>
      <c r="H13" s="29">
        <f t="shared" si="3"/>
        <v>211</v>
      </c>
      <c r="I13" s="29">
        <v>14</v>
      </c>
      <c r="J13" s="29">
        <v>197</v>
      </c>
      <c r="K13" s="29">
        <v>0</v>
      </c>
      <c r="L13" s="29">
        <v>0</v>
      </c>
      <c r="M13" s="29">
        <v>51</v>
      </c>
      <c r="N13" s="29">
        <v>69</v>
      </c>
      <c r="O13" s="29">
        <v>34</v>
      </c>
      <c r="P13" s="29">
        <v>57</v>
      </c>
      <c r="Q13" s="29">
        <v>0</v>
      </c>
      <c r="R13" s="29">
        <v>0</v>
      </c>
    </row>
    <row r="14" spans="1:19" customFormat="1" x14ac:dyDescent="0.35">
      <c r="A14" s="29" t="s">
        <v>29</v>
      </c>
      <c r="B14" s="8" t="s">
        <v>30</v>
      </c>
      <c r="C14" s="29"/>
      <c r="D14" s="29">
        <v>2</v>
      </c>
      <c r="E14" s="29"/>
      <c r="F14" s="29">
        <f t="shared" si="1"/>
        <v>82</v>
      </c>
      <c r="G14" s="29">
        <v>0</v>
      </c>
      <c r="H14" s="29">
        <v>82</v>
      </c>
      <c r="I14" s="29">
        <v>64</v>
      </c>
      <c r="J14" s="29">
        <v>18</v>
      </c>
      <c r="K14" s="29">
        <v>0</v>
      </c>
      <c r="L14" s="29">
        <v>0</v>
      </c>
      <c r="M14" s="29">
        <v>34</v>
      </c>
      <c r="N14" s="29">
        <v>48</v>
      </c>
      <c r="O14" s="29">
        <v>0</v>
      </c>
      <c r="P14" s="29">
        <v>0</v>
      </c>
      <c r="Q14" s="29">
        <v>0</v>
      </c>
      <c r="R14" s="29">
        <v>0</v>
      </c>
    </row>
    <row r="15" spans="1:19" customFormat="1" x14ac:dyDescent="0.35">
      <c r="A15" s="29" t="s">
        <v>31</v>
      </c>
      <c r="B15" s="8" t="s">
        <v>32</v>
      </c>
      <c r="C15" s="29"/>
      <c r="D15" s="29">
        <v>4</v>
      </c>
      <c r="E15" s="29"/>
      <c r="F15" s="29">
        <f t="shared" si="1"/>
        <v>46</v>
      </c>
      <c r="G15" s="29">
        <v>0</v>
      </c>
      <c r="H15" s="29">
        <f t="shared" si="3"/>
        <v>46</v>
      </c>
      <c r="I15" s="29">
        <v>36</v>
      </c>
      <c r="J15" s="29">
        <v>10</v>
      </c>
      <c r="K15" s="29">
        <v>0</v>
      </c>
      <c r="L15" s="29">
        <v>0</v>
      </c>
      <c r="M15" s="29">
        <v>0</v>
      </c>
      <c r="N15" s="29">
        <v>0</v>
      </c>
      <c r="O15" s="29">
        <v>46</v>
      </c>
      <c r="P15" s="29">
        <v>0</v>
      </c>
      <c r="Q15" s="29">
        <v>0</v>
      </c>
      <c r="R15" s="29">
        <v>0</v>
      </c>
    </row>
    <row r="16" spans="1:19" customFormat="1" ht="26" x14ac:dyDescent="0.35">
      <c r="A16" s="11"/>
      <c r="B16" s="10" t="s">
        <v>33</v>
      </c>
      <c r="C16" s="9"/>
      <c r="D16" s="9"/>
      <c r="E16" s="9"/>
      <c r="F16" s="9">
        <f t="shared" si="1"/>
        <v>555</v>
      </c>
      <c r="G16" s="9">
        <f t="shared" ref="G16" si="4">SUM(G17:G20)</f>
        <v>0</v>
      </c>
      <c r="H16" s="9">
        <f>H17+H18+H19+H20</f>
        <v>555</v>
      </c>
      <c r="I16" s="9">
        <f t="shared" ref="I16:R16" si="5">I17+I18+I19+I20</f>
        <v>457</v>
      </c>
      <c r="J16" s="9">
        <f t="shared" si="5"/>
        <v>98</v>
      </c>
      <c r="K16" s="9">
        <f t="shared" si="5"/>
        <v>0</v>
      </c>
      <c r="L16" s="9">
        <f t="shared" si="5"/>
        <v>18</v>
      </c>
      <c r="M16" s="9">
        <f t="shared" si="5"/>
        <v>171</v>
      </c>
      <c r="N16" s="9">
        <f t="shared" si="5"/>
        <v>134</v>
      </c>
      <c r="O16" s="9">
        <f t="shared" si="5"/>
        <v>121</v>
      </c>
      <c r="P16" s="9">
        <f t="shared" si="5"/>
        <v>129</v>
      </c>
      <c r="Q16" s="9">
        <f t="shared" si="5"/>
        <v>0</v>
      </c>
      <c r="R16" s="9">
        <f t="shared" si="5"/>
        <v>0</v>
      </c>
    </row>
    <row r="17" spans="1:19" customFormat="1" x14ac:dyDescent="0.35">
      <c r="A17" s="29" t="s">
        <v>128</v>
      </c>
      <c r="B17" s="8" t="s">
        <v>34</v>
      </c>
      <c r="C17" s="29"/>
      <c r="D17" s="29">
        <v>2</v>
      </c>
      <c r="E17" s="29"/>
      <c r="F17" s="29">
        <f t="shared" si="1"/>
        <v>144</v>
      </c>
      <c r="G17" s="29">
        <v>0</v>
      </c>
      <c r="H17" s="29">
        <f t="shared" si="3"/>
        <v>144</v>
      </c>
      <c r="I17" s="29">
        <v>68</v>
      </c>
      <c r="J17" s="29">
        <v>76</v>
      </c>
      <c r="K17" s="29">
        <v>0</v>
      </c>
      <c r="L17" s="29">
        <v>0</v>
      </c>
      <c r="M17" s="29">
        <v>89</v>
      </c>
      <c r="N17" s="29">
        <v>55</v>
      </c>
      <c r="O17" s="29">
        <v>0</v>
      </c>
      <c r="P17" s="29">
        <v>0</v>
      </c>
      <c r="Q17" s="29">
        <v>0</v>
      </c>
      <c r="R17" s="29">
        <v>0</v>
      </c>
    </row>
    <row r="18" spans="1:19" customFormat="1" x14ac:dyDescent="0.35">
      <c r="A18" s="29" t="s">
        <v>35</v>
      </c>
      <c r="B18" s="8" t="s">
        <v>36</v>
      </c>
      <c r="C18" s="29"/>
      <c r="D18" s="29"/>
      <c r="E18" s="29">
        <v>3</v>
      </c>
      <c r="F18" s="29">
        <f t="shared" si="1"/>
        <v>208</v>
      </c>
      <c r="G18" s="29">
        <v>0</v>
      </c>
      <c r="H18" s="29">
        <f t="shared" si="3"/>
        <v>208</v>
      </c>
      <c r="I18" s="29">
        <v>186</v>
      </c>
      <c r="J18" s="29">
        <v>22</v>
      </c>
      <c r="K18" s="29">
        <v>0</v>
      </c>
      <c r="L18" s="29">
        <v>18</v>
      </c>
      <c r="M18" s="29">
        <v>82</v>
      </c>
      <c r="N18" s="29">
        <v>79</v>
      </c>
      <c r="O18" s="29">
        <v>47</v>
      </c>
      <c r="P18" s="29">
        <v>0</v>
      </c>
      <c r="Q18" s="29">
        <v>0</v>
      </c>
      <c r="R18" s="29">
        <v>0</v>
      </c>
    </row>
    <row r="19" spans="1:19" customFormat="1" x14ac:dyDescent="0.35">
      <c r="A19" s="29" t="s">
        <v>37</v>
      </c>
      <c r="B19" s="8" t="s">
        <v>38</v>
      </c>
      <c r="C19" s="29"/>
      <c r="D19" s="29">
        <v>4</v>
      </c>
      <c r="E19" s="29"/>
      <c r="F19" s="29">
        <f t="shared" si="1"/>
        <v>171</v>
      </c>
      <c r="G19" s="29">
        <v>0</v>
      </c>
      <c r="H19" s="29">
        <f t="shared" si="3"/>
        <v>171</v>
      </c>
      <c r="I19" s="29">
        <v>171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74</v>
      </c>
      <c r="P19" s="29">
        <v>97</v>
      </c>
      <c r="Q19" s="29">
        <v>0</v>
      </c>
      <c r="R19" s="29">
        <v>0</v>
      </c>
    </row>
    <row r="20" spans="1:19" customFormat="1" x14ac:dyDescent="0.35">
      <c r="A20" s="29" t="s">
        <v>129</v>
      </c>
      <c r="B20" s="8" t="s">
        <v>18</v>
      </c>
      <c r="C20" s="29"/>
      <c r="D20" s="29">
        <v>4</v>
      </c>
      <c r="E20" s="29"/>
      <c r="F20" s="29">
        <v>32</v>
      </c>
      <c r="G20" s="29">
        <v>0</v>
      </c>
      <c r="H20" s="29">
        <v>32</v>
      </c>
      <c r="I20" s="29">
        <v>32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41">
        <v>32</v>
      </c>
      <c r="Q20" s="29">
        <v>0</v>
      </c>
      <c r="R20" s="29">
        <v>0</v>
      </c>
      <c r="S20" t="s">
        <v>133</v>
      </c>
    </row>
    <row r="21" spans="1:19" customFormat="1" x14ac:dyDescent="0.35">
      <c r="A21" s="9" t="s">
        <v>39</v>
      </c>
      <c r="B21" s="10" t="s">
        <v>40</v>
      </c>
      <c r="C21" s="9"/>
      <c r="D21" s="9"/>
      <c r="E21" s="9"/>
      <c r="F21" s="9">
        <f>F22+F23+F24+F25</f>
        <v>210</v>
      </c>
      <c r="G21" s="9">
        <f t="shared" ref="G21" si="6">SUM(G22:G24)</f>
        <v>0</v>
      </c>
      <c r="H21" s="9">
        <f>H22+H23+H24+H25</f>
        <v>210</v>
      </c>
      <c r="I21" s="9">
        <f t="shared" ref="I21:R21" si="7">I22+I23+I24+I25</f>
        <v>190</v>
      </c>
      <c r="J21" s="9">
        <f t="shared" si="7"/>
        <v>20</v>
      </c>
      <c r="K21" s="9">
        <f t="shared" si="7"/>
        <v>0</v>
      </c>
      <c r="L21" s="9">
        <f t="shared" si="7"/>
        <v>0</v>
      </c>
      <c r="M21" s="9">
        <f t="shared" si="7"/>
        <v>51</v>
      </c>
      <c r="N21" s="9">
        <f t="shared" si="7"/>
        <v>123</v>
      </c>
      <c r="O21" s="9">
        <f t="shared" si="7"/>
        <v>0</v>
      </c>
      <c r="P21" s="9">
        <f t="shared" si="7"/>
        <v>0</v>
      </c>
      <c r="Q21" s="9">
        <f t="shared" si="7"/>
        <v>0</v>
      </c>
      <c r="R21" s="9">
        <f t="shared" si="7"/>
        <v>36</v>
      </c>
    </row>
    <row r="22" spans="1:19" customFormat="1" x14ac:dyDescent="0.35">
      <c r="A22" s="29" t="s">
        <v>41</v>
      </c>
      <c r="B22" s="8" t="s">
        <v>43</v>
      </c>
      <c r="C22" s="29">
        <v>6</v>
      </c>
      <c r="D22" s="29"/>
      <c r="E22" s="29"/>
      <c r="F22" s="29">
        <f t="shared" si="1"/>
        <v>36</v>
      </c>
      <c r="G22" s="29">
        <v>0</v>
      </c>
      <c r="H22" s="29">
        <v>36</v>
      </c>
      <c r="I22" s="29">
        <v>36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41">
        <v>36</v>
      </c>
      <c r="S22" t="s">
        <v>132</v>
      </c>
    </row>
    <row r="23" spans="1:19" customFormat="1" x14ac:dyDescent="0.35">
      <c r="A23" s="29" t="s">
        <v>42</v>
      </c>
      <c r="B23" s="8" t="s">
        <v>122</v>
      </c>
      <c r="C23" s="29"/>
      <c r="D23" s="29">
        <v>2</v>
      </c>
      <c r="E23" s="29"/>
      <c r="F23" s="29">
        <f t="shared" si="1"/>
        <v>40</v>
      </c>
      <c r="G23" s="29">
        <v>0</v>
      </c>
      <c r="H23" s="29">
        <f t="shared" si="3"/>
        <v>40</v>
      </c>
      <c r="I23" s="29">
        <v>40</v>
      </c>
      <c r="J23" s="29">
        <v>0</v>
      </c>
      <c r="K23" s="29">
        <v>0</v>
      </c>
      <c r="L23" s="29">
        <v>0</v>
      </c>
      <c r="M23" s="29">
        <v>17</v>
      </c>
      <c r="N23" s="29">
        <v>23</v>
      </c>
      <c r="O23" s="29">
        <v>0</v>
      </c>
      <c r="P23" s="29">
        <v>0</v>
      </c>
      <c r="Q23" s="29">
        <v>0</v>
      </c>
      <c r="R23" s="29">
        <v>0</v>
      </c>
    </row>
    <row r="24" spans="1:19" customFormat="1" x14ac:dyDescent="0.35">
      <c r="A24" s="29" t="s">
        <v>123</v>
      </c>
      <c r="B24" s="8" t="s">
        <v>124</v>
      </c>
      <c r="C24" s="29">
        <v>2</v>
      </c>
      <c r="D24" s="29"/>
      <c r="E24" s="29"/>
      <c r="F24" s="29">
        <f t="shared" si="1"/>
        <v>20</v>
      </c>
      <c r="G24" s="29">
        <v>0</v>
      </c>
      <c r="H24" s="29">
        <f t="shared" si="3"/>
        <v>20</v>
      </c>
      <c r="I24" s="29">
        <v>20</v>
      </c>
      <c r="J24" s="29">
        <v>0</v>
      </c>
      <c r="K24" s="29">
        <v>0</v>
      </c>
      <c r="L24" s="29">
        <v>0</v>
      </c>
      <c r="M24" s="29">
        <v>0</v>
      </c>
      <c r="N24" s="29">
        <v>20</v>
      </c>
      <c r="O24" s="29">
        <v>0</v>
      </c>
      <c r="P24" s="29">
        <v>0</v>
      </c>
      <c r="Q24" s="29">
        <v>0</v>
      </c>
      <c r="R24" s="29">
        <v>0</v>
      </c>
    </row>
    <row r="25" spans="1:19" customFormat="1" x14ac:dyDescent="0.35">
      <c r="A25" s="37" t="s">
        <v>130</v>
      </c>
      <c r="B25" s="8" t="s">
        <v>131</v>
      </c>
      <c r="C25" s="37">
        <v>2</v>
      </c>
      <c r="D25" s="37"/>
      <c r="E25" s="37"/>
      <c r="F25" s="37">
        <v>114</v>
      </c>
      <c r="G25" s="37">
        <v>0</v>
      </c>
      <c r="H25" s="37">
        <v>114</v>
      </c>
      <c r="I25" s="37">
        <v>94</v>
      </c>
      <c r="J25" s="37">
        <v>20</v>
      </c>
      <c r="K25" s="37">
        <v>0</v>
      </c>
      <c r="L25" s="37">
        <v>0</v>
      </c>
      <c r="M25" s="37">
        <v>34</v>
      </c>
      <c r="N25" s="37">
        <v>80</v>
      </c>
      <c r="O25" s="37">
        <v>0</v>
      </c>
      <c r="P25" s="37">
        <v>0</v>
      </c>
      <c r="Q25" s="37">
        <v>0</v>
      </c>
      <c r="R25" s="37">
        <v>0</v>
      </c>
    </row>
    <row r="26" spans="1:19" x14ac:dyDescent="0.35">
      <c r="A26" s="9" t="s">
        <v>44</v>
      </c>
      <c r="B26" s="10" t="s">
        <v>45</v>
      </c>
      <c r="C26" s="9"/>
      <c r="D26" s="9"/>
      <c r="E26" s="9"/>
      <c r="F26" s="9">
        <f>F27+F28+F29+F30+F31</f>
        <v>222</v>
      </c>
      <c r="G26" s="9">
        <f t="shared" ref="G26" si="8">G27+G28+G29+G30+G31</f>
        <v>9</v>
      </c>
      <c r="H26" s="9">
        <f>H27+H28+H29+H30+H31</f>
        <v>213</v>
      </c>
      <c r="I26" s="9">
        <f t="shared" ref="I26:R26" si="9">I27+I28+I29+I30+I31</f>
        <v>82</v>
      </c>
      <c r="J26" s="9">
        <f t="shared" si="9"/>
        <v>131</v>
      </c>
      <c r="K26" s="9">
        <f t="shared" si="9"/>
        <v>0</v>
      </c>
      <c r="L26" s="9">
        <f t="shared" si="9"/>
        <v>0</v>
      </c>
      <c r="M26" s="9">
        <f t="shared" si="9"/>
        <v>0</v>
      </c>
      <c r="N26" s="9">
        <f t="shared" si="9"/>
        <v>0</v>
      </c>
      <c r="O26" s="9">
        <f t="shared" si="9"/>
        <v>133</v>
      </c>
      <c r="P26" s="9">
        <f t="shared" si="9"/>
        <v>49</v>
      </c>
      <c r="Q26" s="9">
        <f t="shared" si="9"/>
        <v>40</v>
      </c>
      <c r="R26" s="9">
        <f t="shared" si="9"/>
        <v>0</v>
      </c>
    </row>
    <row r="27" spans="1:19" x14ac:dyDescent="0.35">
      <c r="A27" s="25" t="s">
        <v>46</v>
      </c>
      <c r="B27" s="8" t="s">
        <v>52</v>
      </c>
      <c r="C27" s="25"/>
      <c r="D27" s="25">
        <v>3</v>
      </c>
      <c r="E27" s="25"/>
      <c r="F27" s="25">
        <v>39</v>
      </c>
      <c r="G27" s="25">
        <v>3</v>
      </c>
      <c r="H27" s="25">
        <f t="shared" ref="H27:H31" si="10">I27+J27</f>
        <v>36</v>
      </c>
      <c r="I27" s="25">
        <v>14</v>
      </c>
      <c r="J27" s="21">
        <v>22</v>
      </c>
      <c r="K27" s="25">
        <v>0</v>
      </c>
      <c r="L27" s="25">
        <v>0</v>
      </c>
      <c r="M27" s="25">
        <v>0</v>
      </c>
      <c r="N27" s="25">
        <v>0</v>
      </c>
      <c r="O27" s="25">
        <v>39</v>
      </c>
      <c r="P27" s="25">
        <v>0</v>
      </c>
      <c r="Q27" s="25">
        <v>0</v>
      </c>
      <c r="R27" s="25">
        <v>0</v>
      </c>
    </row>
    <row r="28" spans="1:19" x14ac:dyDescent="0.35">
      <c r="A28" s="25" t="s">
        <v>47</v>
      </c>
      <c r="B28" s="20" t="s">
        <v>50</v>
      </c>
      <c r="C28" s="25"/>
      <c r="D28" s="25">
        <v>3</v>
      </c>
      <c r="E28" s="25"/>
      <c r="F28" s="25">
        <v>39</v>
      </c>
      <c r="G28" s="25">
        <v>3</v>
      </c>
      <c r="H28" s="25">
        <f t="shared" si="10"/>
        <v>36</v>
      </c>
      <c r="I28" s="25">
        <v>18</v>
      </c>
      <c r="J28" s="4">
        <v>18</v>
      </c>
      <c r="K28" s="25">
        <v>0</v>
      </c>
      <c r="L28" s="25">
        <v>0</v>
      </c>
      <c r="M28" s="25">
        <v>0</v>
      </c>
      <c r="N28" s="25">
        <v>0</v>
      </c>
      <c r="O28" s="25">
        <v>39</v>
      </c>
      <c r="P28" s="25">
        <v>0</v>
      </c>
      <c r="Q28" s="25">
        <v>0</v>
      </c>
      <c r="R28" s="25">
        <v>0</v>
      </c>
    </row>
    <row r="29" spans="1:19" x14ac:dyDescent="0.35">
      <c r="A29" s="25" t="s">
        <v>49</v>
      </c>
      <c r="B29" s="20" t="s">
        <v>48</v>
      </c>
      <c r="C29" s="25"/>
      <c r="D29" s="25">
        <v>3</v>
      </c>
      <c r="E29" s="25"/>
      <c r="F29" s="25">
        <v>55</v>
      </c>
      <c r="G29" s="25">
        <v>3</v>
      </c>
      <c r="H29" s="25">
        <f t="shared" si="10"/>
        <v>52</v>
      </c>
      <c r="I29" s="25">
        <v>36</v>
      </c>
      <c r="J29" s="21">
        <v>16</v>
      </c>
      <c r="K29" s="25">
        <v>0</v>
      </c>
      <c r="L29" s="25">
        <v>0</v>
      </c>
      <c r="M29" s="25">
        <v>0</v>
      </c>
      <c r="N29" s="25">
        <v>0</v>
      </c>
      <c r="O29" s="38">
        <v>55</v>
      </c>
      <c r="P29" s="25">
        <v>0</v>
      </c>
      <c r="Q29" s="25">
        <v>0</v>
      </c>
      <c r="R29" s="25">
        <v>0</v>
      </c>
    </row>
    <row r="30" spans="1:19" x14ac:dyDescent="0.35">
      <c r="A30" s="25" t="s">
        <v>51</v>
      </c>
      <c r="B30" s="20" t="s">
        <v>53</v>
      </c>
      <c r="C30" s="25"/>
      <c r="D30" s="25">
        <v>4</v>
      </c>
      <c r="E30" s="25"/>
      <c r="F30" s="25">
        <v>49</v>
      </c>
      <c r="G30" s="25">
        <v>0</v>
      </c>
      <c r="H30" s="25">
        <f t="shared" si="10"/>
        <v>49</v>
      </c>
      <c r="I30" s="25">
        <v>14</v>
      </c>
      <c r="J30" s="21">
        <v>35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49</v>
      </c>
      <c r="Q30" s="25">
        <v>0</v>
      </c>
      <c r="R30" s="25">
        <v>0</v>
      </c>
    </row>
    <row r="31" spans="1:19" x14ac:dyDescent="0.35">
      <c r="A31" s="25" t="s">
        <v>87</v>
      </c>
      <c r="B31" s="20" t="s">
        <v>28</v>
      </c>
      <c r="C31" s="25"/>
      <c r="D31" s="25">
        <v>5</v>
      </c>
      <c r="E31" s="25"/>
      <c r="F31" s="25">
        <v>40</v>
      </c>
      <c r="G31" s="25">
        <v>0</v>
      </c>
      <c r="H31" s="25">
        <f t="shared" si="10"/>
        <v>40</v>
      </c>
      <c r="I31" s="25">
        <v>0</v>
      </c>
      <c r="J31" s="21">
        <v>40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40</v>
      </c>
      <c r="R31" s="25">
        <v>0</v>
      </c>
    </row>
    <row r="32" spans="1:19" x14ac:dyDescent="0.35">
      <c r="A32" s="9" t="s">
        <v>54</v>
      </c>
      <c r="B32" s="10" t="s">
        <v>55</v>
      </c>
      <c r="C32" s="9"/>
      <c r="D32" s="9"/>
      <c r="E32" s="9"/>
      <c r="F32" s="9">
        <f>F33</f>
        <v>718</v>
      </c>
      <c r="G32" s="9">
        <f t="shared" ref="G32:R32" si="11">G33</f>
        <v>31</v>
      </c>
      <c r="H32" s="9">
        <f t="shared" si="11"/>
        <v>687</v>
      </c>
      <c r="I32" s="9">
        <f t="shared" si="11"/>
        <v>408</v>
      </c>
      <c r="J32" s="9">
        <f t="shared" si="11"/>
        <v>258</v>
      </c>
      <c r="K32" s="9">
        <f t="shared" si="11"/>
        <v>0</v>
      </c>
      <c r="L32" s="9">
        <f t="shared" si="11"/>
        <v>42</v>
      </c>
      <c r="M32" s="9">
        <f t="shared" si="11"/>
        <v>10</v>
      </c>
      <c r="N32" s="9">
        <f t="shared" si="11"/>
        <v>44</v>
      </c>
      <c r="O32" s="9">
        <f t="shared" si="11"/>
        <v>87</v>
      </c>
      <c r="P32" s="9">
        <f t="shared" si="11"/>
        <v>217</v>
      </c>
      <c r="Q32" s="9">
        <f t="shared" si="11"/>
        <v>348</v>
      </c>
      <c r="R32" s="9">
        <f t="shared" si="11"/>
        <v>12</v>
      </c>
    </row>
    <row r="33" spans="1:18" x14ac:dyDescent="0.35">
      <c r="A33" s="9" t="s">
        <v>56</v>
      </c>
      <c r="B33" s="10" t="s">
        <v>57</v>
      </c>
      <c r="C33" s="9"/>
      <c r="D33" s="9"/>
      <c r="E33" s="9"/>
      <c r="F33" s="9">
        <f>F34+F44+F54</f>
        <v>718</v>
      </c>
      <c r="G33" s="9">
        <f t="shared" ref="G33:R33" si="12">G34+G44+G54</f>
        <v>31</v>
      </c>
      <c r="H33" s="9">
        <f>H34+H44+H54</f>
        <v>687</v>
      </c>
      <c r="I33" s="9">
        <f t="shared" si="12"/>
        <v>408</v>
      </c>
      <c r="J33" s="9">
        <f t="shared" si="12"/>
        <v>258</v>
      </c>
      <c r="K33" s="9">
        <f t="shared" ref="K33:L33" si="13">K34+K44+K54</f>
        <v>0</v>
      </c>
      <c r="L33" s="9">
        <f t="shared" si="13"/>
        <v>42</v>
      </c>
      <c r="M33" s="9">
        <f t="shared" si="12"/>
        <v>10</v>
      </c>
      <c r="N33" s="9">
        <f t="shared" si="12"/>
        <v>44</v>
      </c>
      <c r="O33" s="9">
        <f t="shared" si="12"/>
        <v>87</v>
      </c>
      <c r="P33" s="9">
        <f t="shared" si="12"/>
        <v>217</v>
      </c>
      <c r="Q33" s="9">
        <f t="shared" si="12"/>
        <v>348</v>
      </c>
      <c r="R33" s="9">
        <f t="shared" si="12"/>
        <v>12</v>
      </c>
    </row>
    <row r="34" spans="1:18" ht="26" x14ac:dyDescent="0.35">
      <c r="A34" s="11" t="s">
        <v>58</v>
      </c>
      <c r="B34" s="15" t="s">
        <v>88</v>
      </c>
      <c r="C34" s="11"/>
      <c r="D34" s="11"/>
      <c r="E34" s="11" t="s">
        <v>86</v>
      </c>
      <c r="F34" s="11">
        <f>F35+F38</f>
        <v>220</v>
      </c>
      <c r="G34" s="11">
        <f t="shared" ref="G34:R34" si="14">G35+G38</f>
        <v>8</v>
      </c>
      <c r="H34" s="11">
        <f t="shared" si="14"/>
        <v>212</v>
      </c>
      <c r="I34" s="11">
        <f t="shared" si="14"/>
        <v>117</v>
      </c>
      <c r="J34" s="11">
        <f t="shared" si="14"/>
        <v>74</v>
      </c>
      <c r="K34" s="11">
        <f t="shared" ref="K34" si="15">K35+K38</f>
        <v>0</v>
      </c>
      <c r="L34" s="11">
        <v>18</v>
      </c>
      <c r="M34" s="11">
        <f t="shared" si="14"/>
        <v>0</v>
      </c>
      <c r="N34" s="11">
        <f t="shared" si="14"/>
        <v>0</v>
      </c>
      <c r="O34" s="11">
        <f t="shared" si="14"/>
        <v>41</v>
      </c>
      <c r="P34" s="11">
        <f t="shared" si="14"/>
        <v>114</v>
      </c>
      <c r="Q34" s="11">
        <f t="shared" si="14"/>
        <v>65</v>
      </c>
      <c r="R34" s="11">
        <f t="shared" si="14"/>
        <v>0</v>
      </c>
    </row>
    <row r="35" spans="1:18" ht="26" x14ac:dyDescent="0.35">
      <c r="A35" s="50" t="s">
        <v>59</v>
      </c>
      <c r="B35" s="16" t="s">
        <v>60</v>
      </c>
      <c r="C35" s="7"/>
      <c r="D35" s="7"/>
      <c r="E35" s="7"/>
      <c r="F35" s="7">
        <f>F36+F37</f>
        <v>155</v>
      </c>
      <c r="G35" s="7">
        <f t="shared" ref="G35:R35" si="16">G36+G37</f>
        <v>5</v>
      </c>
      <c r="H35" s="7">
        <f t="shared" si="16"/>
        <v>150</v>
      </c>
      <c r="I35" s="7">
        <f t="shared" si="16"/>
        <v>85</v>
      </c>
      <c r="J35" s="7">
        <f t="shared" si="16"/>
        <v>44</v>
      </c>
      <c r="K35" s="7">
        <f t="shared" ref="K35" si="17">K36+K37</f>
        <v>0</v>
      </c>
      <c r="L35" s="7">
        <v>0</v>
      </c>
      <c r="M35" s="7">
        <f t="shared" si="16"/>
        <v>0</v>
      </c>
      <c r="N35" s="7">
        <f t="shared" si="16"/>
        <v>0</v>
      </c>
      <c r="O35" s="7">
        <f t="shared" si="16"/>
        <v>41</v>
      </c>
      <c r="P35" s="7">
        <f t="shared" si="16"/>
        <v>114</v>
      </c>
      <c r="Q35" s="7">
        <f t="shared" si="16"/>
        <v>0</v>
      </c>
      <c r="R35" s="7">
        <f t="shared" si="16"/>
        <v>0</v>
      </c>
    </row>
    <row r="36" spans="1:18" x14ac:dyDescent="0.35">
      <c r="A36" s="50"/>
      <c r="B36" s="8" t="s">
        <v>61</v>
      </c>
      <c r="C36" s="25"/>
      <c r="D36" s="25"/>
      <c r="E36" s="25">
        <v>4</v>
      </c>
      <c r="F36" s="25">
        <v>116</v>
      </c>
      <c r="G36" s="25">
        <v>0</v>
      </c>
      <c r="H36" s="25">
        <v>116</v>
      </c>
      <c r="I36" s="25">
        <v>55</v>
      </c>
      <c r="J36" s="25">
        <v>40</v>
      </c>
      <c r="K36" s="25">
        <v>0</v>
      </c>
      <c r="L36" s="25">
        <v>18</v>
      </c>
      <c r="M36" s="25">
        <v>0</v>
      </c>
      <c r="N36" s="25">
        <v>0</v>
      </c>
      <c r="O36" s="47">
        <v>41</v>
      </c>
      <c r="P36" s="38">
        <v>75</v>
      </c>
      <c r="Q36" s="25">
        <v>0</v>
      </c>
      <c r="R36" s="25">
        <v>0</v>
      </c>
    </row>
    <row r="37" spans="1:18" x14ac:dyDescent="0.35">
      <c r="A37" s="50"/>
      <c r="B37" s="8" t="s">
        <v>62</v>
      </c>
      <c r="C37" s="25"/>
      <c r="D37" s="25"/>
      <c r="E37" s="25">
        <v>4</v>
      </c>
      <c r="F37" s="25">
        <v>39</v>
      </c>
      <c r="G37" s="25">
        <v>5</v>
      </c>
      <c r="H37" s="25">
        <v>34</v>
      </c>
      <c r="I37" s="25">
        <v>30</v>
      </c>
      <c r="J37" s="25">
        <v>4</v>
      </c>
      <c r="K37" s="25">
        <v>0</v>
      </c>
      <c r="L37" s="25">
        <v>6</v>
      </c>
      <c r="M37" s="25">
        <v>0</v>
      </c>
      <c r="N37" s="25">
        <v>0</v>
      </c>
      <c r="O37" s="25">
        <v>0</v>
      </c>
      <c r="P37" s="38">
        <v>39</v>
      </c>
      <c r="Q37" s="25">
        <v>0</v>
      </c>
      <c r="R37" s="25">
        <v>0</v>
      </c>
    </row>
    <row r="38" spans="1:18" ht="15" customHeight="1" x14ac:dyDescent="0.35">
      <c r="A38" s="50" t="s">
        <v>89</v>
      </c>
      <c r="B38" s="16" t="s">
        <v>90</v>
      </c>
      <c r="C38" s="7"/>
      <c r="D38" s="7"/>
      <c r="E38" s="7"/>
      <c r="F38" s="7">
        <f>F39</f>
        <v>65</v>
      </c>
      <c r="G38" s="7">
        <f t="shared" ref="G38:R38" si="18">G39</f>
        <v>3</v>
      </c>
      <c r="H38" s="7">
        <f t="shared" si="18"/>
        <v>62</v>
      </c>
      <c r="I38" s="7">
        <f t="shared" si="18"/>
        <v>32</v>
      </c>
      <c r="J38" s="7">
        <f t="shared" si="18"/>
        <v>30</v>
      </c>
      <c r="K38" s="7">
        <f t="shared" si="18"/>
        <v>0</v>
      </c>
      <c r="L38" s="7">
        <v>0</v>
      </c>
      <c r="M38" s="7">
        <f t="shared" si="18"/>
        <v>0</v>
      </c>
      <c r="N38" s="7">
        <f t="shared" si="18"/>
        <v>0</v>
      </c>
      <c r="O38" s="7">
        <f t="shared" si="18"/>
        <v>0</v>
      </c>
      <c r="P38" s="7">
        <f t="shared" si="18"/>
        <v>0</v>
      </c>
      <c r="Q38" s="7">
        <f t="shared" si="18"/>
        <v>65</v>
      </c>
      <c r="R38" s="7">
        <f t="shared" si="18"/>
        <v>0</v>
      </c>
    </row>
    <row r="39" spans="1:18" x14ac:dyDescent="0.35">
      <c r="A39" s="50"/>
      <c r="B39" s="22" t="s">
        <v>91</v>
      </c>
      <c r="C39" s="25"/>
      <c r="D39" s="25">
        <v>5</v>
      </c>
      <c r="E39" s="25"/>
      <c r="F39" s="25">
        <v>65</v>
      </c>
      <c r="G39" s="25">
        <v>3</v>
      </c>
      <c r="H39" s="25">
        <v>62</v>
      </c>
      <c r="I39" s="25">
        <v>32</v>
      </c>
      <c r="J39" s="25">
        <v>30</v>
      </c>
      <c r="K39" s="25">
        <v>0</v>
      </c>
      <c r="L39" s="25">
        <v>6</v>
      </c>
      <c r="M39" s="25">
        <v>0</v>
      </c>
      <c r="N39" s="25">
        <v>0</v>
      </c>
      <c r="O39" s="25">
        <v>0</v>
      </c>
      <c r="P39" s="25">
        <v>0</v>
      </c>
      <c r="Q39" s="38">
        <v>65</v>
      </c>
      <c r="R39" s="25">
        <v>0</v>
      </c>
    </row>
    <row r="40" spans="1:18" x14ac:dyDescent="0.35">
      <c r="A40" s="50" t="s">
        <v>64</v>
      </c>
      <c r="B40" s="16" t="s">
        <v>92</v>
      </c>
      <c r="C40" s="7"/>
      <c r="D40" s="7">
        <v>4</v>
      </c>
      <c r="E40" s="19"/>
      <c r="F40" s="7">
        <f>F41+F42</f>
        <v>180</v>
      </c>
      <c r="G40" s="7">
        <f t="shared" ref="G40:R40" si="19">G41+G42</f>
        <v>0</v>
      </c>
      <c r="H40" s="7">
        <f>K40</f>
        <v>180</v>
      </c>
      <c r="I40" s="7">
        <f t="shared" si="19"/>
        <v>0</v>
      </c>
      <c r="J40" s="7">
        <f t="shared" si="19"/>
        <v>0</v>
      </c>
      <c r="K40" s="7">
        <f t="shared" ref="K40:L40" si="20">K41+K42</f>
        <v>180</v>
      </c>
      <c r="L40" s="7">
        <f t="shared" si="20"/>
        <v>0</v>
      </c>
      <c r="M40" s="7">
        <f t="shared" si="19"/>
        <v>0</v>
      </c>
      <c r="N40" s="7">
        <f t="shared" si="19"/>
        <v>0</v>
      </c>
      <c r="O40" s="7">
        <f t="shared" si="19"/>
        <v>0</v>
      </c>
      <c r="P40" s="7">
        <f t="shared" si="19"/>
        <v>180</v>
      </c>
      <c r="Q40" s="7">
        <f t="shared" si="19"/>
        <v>0</v>
      </c>
      <c r="R40" s="7">
        <f t="shared" si="19"/>
        <v>0</v>
      </c>
    </row>
    <row r="41" spans="1:18" x14ac:dyDescent="0.35">
      <c r="A41" s="50"/>
      <c r="B41" s="8" t="s">
        <v>61</v>
      </c>
      <c r="C41" s="25"/>
      <c r="D41" s="25"/>
      <c r="E41" s="26"/>
      <c r="F41" s="25">
        <v>108</v>
      </c>
      <c r="G41" s="25">
        <v>0</v>
      </c>
      <c r="H41" s="25">
        <f t="shared" ref="H41:H43" si="21">K41</f>
        <v>108</v>
      </c>
      <c r="I41" s="25">
        <v>0</v>
      </c>
      <c r="J41" s="25">
        <v>0</v>
      </c>
      <c r="K41" s="25">
        <v>108</v>
      </c>
      <c r="L41" s="25">
        <v>0</v>
      </c>
      <c r="M41" s="25">
        <v>0</v>
      </c>
      <c r="N41" s="25">
        <v>0</v>
      </c>
      <c r="O41" s="25">
        <v>0</v>
      </c>
      <c r="P41" s="25">
        <v>108</v>
      </c>
      <c r="Q41" s="25">
        <v>0</v>
      </c>
      <c r="R41" s="25">
        <v>0</v>
      </c>
    </row>
    <row r="42" spans="1:18" x14ac:dyDescent="0.35">
      <c r="A42" s="50"/>
      <c r="B42" s="8" t="s">
        <v>62</v>
      </c>
      <c r="C42" s="25"/>
      <c r="D42" s="25"/>
      <c r="E42" s="26"/>
      <c r="F42" s="25">
        <v>72</v>
      </c>
      <c r="G42" s="25">
        <v>0</v>
      </c>
      <c r="H42" s="25">
        <f t="shared" si="21"/>
        <v>72</v>
      </c>
      <c r="I42" s="25">
        <v>0</v>
      </c>
      <c r="J42" s="25">
        <v>0</v>
      </c>
      <c r="K42" s="25">
        <v>72</v>
      </c>
      <c r="L42" s="25">
        <v>0</v>
      </c>
      <c r="M42" s="25">
        <v>0</v>
      </c>
      <c r="N42" s="25">
        <v>0</v>
      </c>
      <c r="O42" s="25">
        <v>0</v>
      </c>
      <c r="P42" s="25">
        <v>72</v>
      </c>
      <c r="Q42" s="25">
        <v>0</v>
      </c>
      <c r="R42" s="25">
        <v>0</v>
      </c>
    </row>
    <row r="43" spans="1:18" x14ac:dyDescent="0.35">
      <c r="A43" s="11" t="s">
        <v>65</v>
      </c>
      <c r="B43" s="15" t="s">
        <v>66</v>
      </c>
      <c r="C43" s="11"/>
      <c r="D43" s="11">
        <v>6</v>
      </c>
      <c r="E43" s="11"/>
      <c r="F43" s="11">
        <v>144</v>
      </c>
      <c r="G43" s="11">
        <v>0</v>
      </c>
      <c r="H43" s="11">
        <f t="shared" si="21"/>
        <v>144</v>
      </c>
      <c r="I43" s="11">
        <v>0</v>
      </c>
      <c r="J43" s="11">
        <v>0</v>
      </c>
      <c r="K43" s="11">
        <v>144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144</v>
      </c>
    </row>
    <row r="44" spans="1:18" x14ac:dyDescent="0.35">
      <c r="A44" s="11" t="s">
        <v>67</v>
      </c>
      <c r="B44" s="15" t="s">
        <v>93</v>
      </c>
      <c r="C44" s="11"/>
      <c r="D44" s="11"/>
      <c r="E44" s="11" t="s">
        <v>86</v>
      </c>
      <c r="F44" s="11">
        <f>F45+F48</f>
        <v>264</v>
      </c>
      <c r="G44" s="11">
        <f t="shared" ref="G44:R44" si="22">G45+G48</f>
        <v>11</v>
      </c>
      <c r="H44" s="11">
        <f t="shared" si="22"/>
        <v>253</v>
      </c>
      <c r="I44" s="11">
        <f t="shared" si="22"/>
        <v>181</v>
      </c>
      <c r="J44" s="11">
        <f t="shared" si="22"/>
        <v>72</v>
      </c>
      <c r="K44" s="11">
        <f t="shared" ref="K44" si="23">K45+K48</f>
        <v>0</v>
      </c>
      <c r="L44" s="11">
        <v>12</v>
      </c>
      <c r="M44" s="11">
        <f t="shared" si="22"/>
        <v>0</v>
      </c>
      <c r="N44" s="11">
        <f t="shared" si="22"/>
        <v>0</v>
      </c>
      <c r="O44" s="11">
        <f t="shared" si="22"/>
        <v>0</v>
      </c>
      <c r="P44" s="11">
        <f t="shared" si="22"/>
        <v>103</v>
      </c>
      <c r="Q44" s="11">
        <f t="shared" si="22"/>
        <v>161</v>
      </c>
      <c r="R44" s="11">
        <f t="shared" si="22"/>
        <v>0</v>
      </c>
    </row>
    <row r="45" spans="1:18" ht="15.75" customHeight="1" x14ac:dyDescent="0.35">
      <c r="A45" s="50" t="s">
        <v>68</v>
      </c>
      <c r="B45" s="16" t="s">
        <v>94</v>
      </c>
      <c r="C45" s="7"/>
      <c r="D45" s="7"/>
      <c r="E45" s="7"/>
      <c r="F45" s="7">
        <f>F46+F47</f>
        <v>151</v>
      </c>
      <c r="G45" s="7">
        <f t="shared" ref="G45:R45" si="24">G46+G47</f>
        <v>8</v>
      </c>
      <c r="H45" s="7">
        <f t="shared" si="24"/>
        <v>143</v>
      </c>
      <c r="I45" s="7">
        <f t="shared" si="24"/>
        <v>101</v>
      </c>
      <c r="J45" s="7">
        <f t="shared" si="24"/>
        <v>42</v>
      </c>
      <c r="K45" s="7">
        <f t="shared" ref="K45" si="25">K46+K47</f>
        <v>0</v>
      </c>
      <c r="L45" s="7">
        <v>0</v>
      </c>
      <c r="M45" s="7">
        <f t="shared" si="24"/>
        <v>0</v>
      </c>
      <c r="N45" s="7">
        <f t="shared" si="24"/>
        <v>0</v>
      </c>
      <c r="O45" s="7">
        <f t="shared" si="24"/>
        <v>0</v>
      </c>
      <c r="P45" s="7">
        <f t="shared" si="24"/>
        <v>103</v>
      </c>
      <c r="Q45" s="7">
        <f t="shared" si="24"/>
        <v>48</v>
      </c>
      <c r="R45" s="7">
        <f t="shared" si="24"/>
        <v>0</v>
      </c>
    </row>
    <row r="46" spans="1:18" x14ac:dyDescent="0.35">
      <c r="A46" s="50"/>
      <c r="B46" s="8" t="s">
        <v>95</v>
      </c>
      <c r="C46" s="25"/>
      <c r="D46" s="25"/>
      <c r="E46" s="25">
        <v>5</v>
      </c>
      <c r="F46" s="25">
        <v>98</v>
      </c>
      <c r="G46" s="25">
        <v>5</v>
      </c>
      <c r="H46" s="25">
        <v>93</v>
      </c>
      <c r="I46" s="25">
        <v>61</v>
      </c>
      <c r="J46" s="25">
        <v>32</v>
      </c>
      <c r="K46" s="25">
        <v>0</v>
      </c>
      <c r="L46" s="25">
        <v>18</v>
      </c>
      <c r="M46" s="25">
        <v>0</v>
      </c>
      <c r="N46" s="25">
        <v>0</v>
      </c>
      <c r="O46" s="25">
        <v>0</v>
      </c>
      <c r="P46" s="38">
        <v>50</v>
      </c>
      <c r="Q46" s="38">
        <v>48</v>
      </c>
      <c r="R46" s="25">
        <v>0</v>
      </c>
    </row>
    <row r="47" spans="1:18" x14ac:dyDescent="0.35">
      <c r="A47" s="50"/>
      <c r="B47" s="8" t="s">
        <v>96</v>
      </c>
      <c r="C47" s="25"/>
      <c r="D47" s="25">
        <v>4</v>
      </c>
      <c r="E47" s="25"/>
      <c r="F47" s="25">
        <v>53</v>
      </c>
      <c r="G47" s="25">
        <v>3</v>
      </c>
      <c r="H47" s="25">
        <v>50</v>
      </c>
      <c r="I47" s="25">
        <v>40</v>
      </c>
      <c r="J47" s="25">
        <v>10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53</v>
      </c>
      <c r="Q47" s="25">
        <v>0</v>
      </c>
      <c r="R47" s="25">
        <v>0</v>
      </c>
    </row>
    <row r="48" spans="1:18" ht="16.5" customHeight="1" x14ac:dyDescent="0.35">
      <c r="A48" s="50" t="s">
        <v>107</v>
      </c>
      <c r="B48" s="16" t="s">
        <v>97</v>
      </c>
      <c r="C48" s="7"/>
      <c r="D48" s="7"/>
      <c r="E48" s="7"/>
      <c r="F48" s="7">
        <f>F49</f>
        <v>113</v>
      </c>
      <c r="G48" s="7">
        <f t="shared" ref="G48:R48" si="26">G49</f>
        <v>3</v>
      </c>
      <c r="H48" s="7">
        <f t="shared" si="26"/>
        <v>110</v>
      </c>
      <c r="I48" s="7">
        <f t="shared" si="26"/>
        <v>80</v>
      </c>
      <c r="J48" s="7">
        <f t="shared" si="26"/>
        <v>30</v>
      </c>
      <c r="K48" s="7">
        <f t="shared" si="26"/>
        <v>0</v>
      </c>
      <c r="L48" s="7">
        <v>0</v>
      </c>
      <c r="M48" s="7">
        <f t="shared" si="26"/>
        <v>0</v>
      </c>
      <c r="N48" s="7">
        <f t="shared" si="26"/>
        <v>0</v>
      </c>
      <c r="O48" s="7">
        <f t="shared" si="26"/>
        <v>0</v>
      </c>
      <c r="P48" s="7">
        <f t="shared" si="26"/>
        <v>0</v>
      </c>
      <c r="Q48" s="7">
        <f t="shared" si="26"/>
        <v>113</v>
      </c>
      <c r="R48" s="7">
        <f t="shared" si="26"/>
        <v>0</v>
      </c>
    </row>
    <row r="49" spans="1:20" x14ac:dyDescent="0.35">
      <c r="A49" s="50"/>
      <c r="B49" s="8" t="s">
        <v>63</v>
      </c>
      <c r="C49" s="25"/>
      <c r="D49" s="26"/>
      <c r="E49" s="25">
        <v>5</v>
      </c>
      <c r="F49" s="25">
        <v>113</v>
      </c>
      <c r="G49" s="25">
        <v>3</v>
      </c>
      <c r="H49" s="25">
        <v>110</v>
      </c>
      <c r="I49" s="25">
        <v>80</v>
      </c>
      <c r="J49" s="25">
        <v>30</v>
      </c>
      <c r="K49" s="25">
        <v>0</v>
      </c>
      <c r="L49" s="25">
        <v>18</v>
      </c>
      <c r="M49" s="25">
        <v>0</v>
      </c>
      <c r="N49" s="25">
        <v>0</v>
      </c>
      <c r="O49" s="25">
        <v>0</v>
      </c>
      <c r="P49" s="25">
        <v>0</v>
      </c>
      <c r="Q49" s="25">
        <v>113</v>
      </c>
      <c r="R49" s="25">
        <v>0</v>
      </c>
    </row>
    <row r="50" spans="1:20" x14ac:dyDescent="0.35">
      <c r="A50" s="50" t="s">
        <v>69</v>
      </c>
      <c r="B50" s="16" t="s">
        <v>98</v>
      </c>
      <c r="C50" s="19"/>
      <c r="D50" s="7">
        <v>5</v>
      </c>
      <c r="E50" s="7"/>
      <c r="F50" s="7">
        <f>F51</f>
        <v>144</v>
      </c>
      <c r="G50" s="7">
        <f t="shared" ref="G50:R50" si="27">G51</f>
        <v>0</v>
      </c>
      <c r="H50" s="7">
        <f t="shared" si="27"/>
        <v>144</v>
      </c>
      <c r="I50" s="7">
        <f t="shared" si="27"/>
        <v>0</v>
      </c>
      <c r="J50" s="7">
        <f t="shared" si="27"/>
        <v>0</v>
      </c>
      <c r="K50" s="7">
        <f t="shared" si="27"/>
        <v>144</v>
      </c>
      <c r="L50" s="7">
        <f t="shared" si="27"/>
        <v>0</v>
      </c>
      <c r="M50" s="7">
        <f t="shared" si="27"/>
        <v>0</v>
      </c>
      <c r="N50" s="7">
        <f t="shared" si="27"/>
        <v>0</v>
      </c>
      <c r="O50" s="7">
        <f t="shared" si="27"/>
        <v>0</v>
      </c>
      <c r="P50" s="7">
        <f t="shared" si="27"/>
        <v>64</v>
      </c>
      <c r="Q50" s="7">
        <f t="shared" si="27"/>
        <v>80</v>
      </c>
      <c r="R50" s="7">
        <f t="shared" si="27"/>
        <v>0</v>
      </c>
    </row>
    <row r="51" spans="1:20" x14ac:dyDescent="0.35">
      <c r="A51" s="50"/>
      <c r="B51" s="8" t="s">
        <v>95</v>
      </c>
      <c r="C51" s="26"/>
      <c r="D51" s="25"/>
      <c r="E51" s="25"/>
      <c r="F51" s="25">
        <v>144</v>
      </c>
      <c r="G51" s="25"/>
      <c r="H51" s="25">
        <f t="shared" ref="H51:H53" si="28">K51</f>
        <v>144</v>
      </c>
      <c r="I51" s="25">
        <v>0</v>
      </c>
      <c r="J51" s="25">
        <v>0</v>
      </c>
      <c r="K51" s="25">
        <v>144</v>
      </c>
      <c r="L51" s="25">
        <v>0</v>
      </c>
      <c r="M51" s="25">
        <v>0</v>
      </c>
      <c r="N51" s="25">
        <v>0</v>
      </c>
      <c r="O51" s="25">
        <v>0</v>
      </c>
      <c r="P51" s="38">
        <v>64</v>
      </c>
      <c r="Q51" s="38">
        <v>80</v>
      </c>
      <c r="R51" s="25">
        <v>0</v>
      </c>
    </row>
    <row r="52" spans="1:20" x14ac:dyDescent="0.35">
      <c r="A52" s="50"/>
      <c r="B52" s="13" t="s">
        <v>99</v>
      </c>
      <c r="C52" s="14"/>
      <c r="D52" s="12"/>
      <c r="E52" s="12"/>
      <c r="F52" s="12">
        <v>72</v>
      </c>
      <c r="G52" s="12">
        <v>0</v>
      </c>
      <c r="H52" s="12">
        <f t="shared" si="28"/>
        <v>72</v>
      </c>
      <c r="I52" s="12">
        <v>0</v>
      </c>
      <c r="J52" s="12">
        <v>0</v>
      </c>
      <c r="K52" s="12">
        <v>72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</row>
    <row r="53" spans="1:20" x14ac:dyDescent="0.35">
      <c r="A53" s="11" t="s">
        <v>70</v>
      </c>
      <c r="B53" s="15" t="s">
        <v>66</v>
      </c>
      <c r="C53" s="11"/>
      <c r="D53" s="11">
        <v>6</v>
      </c>
      <c r="E53" s="11"/>
      <c r="F53" s="11">
        <v>144</v>
      </c>
      <c r="G53" s="11">
        <v>0</v>
      </c>
      <c r="H53" s="11">
        <f t="shared" si="28"/>
        <v>144</v>
      </c>
      <c r="I53" s="11">
        <v>0</v>
      </c>
      <c r="J53" s="11">
        <v>0</v>
      </c>
      <c r="K53" s="11">
        <v>144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144</v>
      </c>
    </row>
    <row r="54" spans="1:20" x14ac:dyDescent="0.35">
      <c r="A54" s="11" t="s">
        <v>108</v>
      </c>
      <c r="B54" s="15" t="s">
        <v>100</v>
      </c>
      <c r="C54" s="11"/>
      <c r="D54" s="11"/>
      <c r="E54" s="11" t="s">
        <v>86</v>
      </c>
      <c r="F54" s="11">
        <f>F55+F58</f>
        <v>234</v>
      </c>
      <c r="G54" s="11">
        <f t="shared" ref="G54:R54" si="29">G55+G58</f>
        <v>12</v>
      </c>
      <c r="H54" s="11">
        <f>H55+H58</f>
        <v>222</v>
      </c>
      <c r="I54" s="11">
        <f t="shared" si="29"/>
        <v>110</v>
      </c>
      <c r="J54" s="11">
        <f t="shared" si="29"/>
        <v>112</v>
      </c>
      <c r="K54" s="11">
        <f t="shared" ref="K54" si="30">K55+K58</f>
        <v>0</v>
      </c>
      <c r="L54" s="11">
        <v>12</v>
      </c>
      <c r="M54" s="11">
        <f t="shared" si="29"/>
        <v>10</v>
      </c>
      <c r="N54" s="11">
        <f t="shared" si="29"/>
        <v>44</v>
      </c>
      <c r="O54" s="11">
        <f t="shared" si="29"/>
        <v>46</v>
      </c>
      <c r="P54" s="11">
        <f t="shared" si="29"/>
        <v>0</v>
      </c>
      <c r="Q54" s="11">
        <f t="shared" si="29"/>
        <v>122</v>
      </c>
      <c r="R54" s="11">
        <f t="shared" si="29"/>
        <v>12</v>
      </c>
    </row>
    <row r="55" spans="1:20" ht="16.5" customHeight="1" x14ac:dyDescent="0.35">
      <c r="A55" s="51" t="s">
        <v>109</v>
      </c>
      <c r="B55" s="16" t="s">
        <v>101</v>
      </c>
      <c r="C55" s="7"/>
      <c r="D55" s="7"/>
      <c r="E55" s="7"/>
      <c r="F55" s="7">
        <f>F56+F57</f>
        <v>100</v>
      </c>
      <c r="G55" s="7">
        <f t="shared" ref="G55:R55" si="31">G56+G57</f>
        <v>4</v>
      </c>
      <c r="H55" s="7">
        <f t="shared" si="31"/>
        <v>96</v>
      </c>
      <c r="I55" s="7">
        <f t="shared" si="31"/>
        <v>34</v>
      </c>
      <c r="J55" s="7">
        <f t="shared" si="31"/>
        <v>62</v>
      </c>
      <c r="K55" s="7">
        <f t="shared" ref="K55:L55" si="32">K56+K57</f>
        <v>0</v>
      </c>
      <c r="L55" s="7">
        <f t="shared" si="32"/>
        <v>0</v>
      </c>
      <c r="M55" s="7">
        <f t="shared" si="31"/>
        <v>10</v>
      </c>
      <c r="N55" s="7">
        <f t="shared" si="31"/>
        <v>44</v>
      </c>
      <c r="O55" s="7">
        <f t="shared" si="31"/>
        <v>46</v>
      </c>
      <c r="P55" s="7">
        <f t="shared" si="31"/>
        <v>0</v>
      </c>
      <c r="Q55" s="7">
        <f t="shared" si="31"/>
        <v>0</v>
      </c>
      <c r="R55" s="7">
        <f t="shared" si="31"/>
        <v>0</v>
      </c>
    </row>
    <row r="56" spans="1:20" x14ac:dyDescent="0.35">
      <c r="A56" s="51"/>
      <c r="B56" s="8" t="s">
        <v>102</v>
      </c>
      <c r="C56" s="25"/>
      <c r="D56" s="25">
        <v>2</v>
      </c>
      <c r="E56" s="25"/>
      <c r="F56" s="25">
        <v>54</v>
      </c>
      <c r="G56" s="25">
        <v>2</v>
      </c>
      <c r="H56" s="25">
        <v>52</v>
      </c>
      <c r="I56" s="25">
        <v>8</v>
      </c>
      <c r="J56" s="25">
        <v>44</v>
      </c>
      <c r="K56" s="25">
        <v>0</v>
      </c>
      <c r="L56" s="25">
        <v>0</v>
      </c>
      <c r="M56" s="25">
        <v>10</v>
      </c>
      <c r="N56" s="25">
        <v>44</v>
      </c>
      <c r="O56" s="25">
        <v>0</v>
      </c>
      <c r="P56" s="25">
        <v>0</v>
      </c>
      <c r="Q56" s="25">
        <v>0</v>
      </c>
      <c r="R56" s="25">
        <v>0</v>
      </c>
    </row>
    <row r="57" spans="1:20" ht="15.75" customHeight="1" x14ac:dyDescent="0.35">
      <c r="A57" s="51"/>
      <c r="B57" s="33" t="s">
        <v>103</v>
      </c>
      <c r="C57" s="25"/>
      <c r="D57" s="25">
        <v>3</v>
      </c>
      <c r="E57" s="25"/>
      <c r="F57" s="25">
        <v>46</v>
      </c>
      <c r="G57" s="25">
        <v>2</v>
      </c>
      <c r="H57" s="35">
        <f>I57+J57</f>
        <v>44</v>
      </c>
      <c r="I57" s="25">
        <v>26</v>
      </c>
      <c r="J57" s="25">
        <v>18</v>
      </c>
      <c r="K57" s="25">
        <v>0</v>
      </c>
      <c r="L57" s="25">
        <v>0</v>
      </c>
      <c r="M57" s="25">
        <v>0</v>
      </c>
      <c r="N57" s="25">
        <v>0</v>
      </c>
      <c r="O57" s="25">
        <v>46</v>
      </c>
      <c r="P57" s="25">
        <v>0</v>
      </c>
      <c r="Q57" s="25">
        <v>0</v>
      </c>
      <c r="R57" s="25">
        <v>0</v>
      </c>
    </row>
    <row r="58" spans="1:20" ht="16.5" customHeight="1" x14ac:dyDescent="0.35">
      <c r="A58" s="50" t="s">
        <v>110</v>
      </c>
      <c r="B58" s="16" t="s">
        <v>104</v>
      </c>
      <c r="C58" s="7"/>
      <c r="D58" s="7"/>
      <c r="E58" s="7"/>
      <c r="F58" s="7">
        <f>F59</f>
        <v>134</v>
      </c>
      <c r="G58" s="7">
        <f t="shared" ref="G58:R58" si="33">G59</f>
        <v>8</v>
      </c>
      <c r="H58" s="7">
        <f t="shared" si="33"/>
        <v>126</v>
      </c>
      <c r="I58" s="7">
        <f t="shared" si="33"/>
        <v>76</v>
      </c>
      <c r="J58" s="7">
        <f t="shared" si="33"/>
        <v>50</v>
      </c>
      <c r="K58" s="7">
        <f t="shared" si="33"/>
        <v>0</v>
      </c>
      <c r="L58" s="7">
        <v>0</v>
      </c>
      <c r="M58" s="7">
        <f t="shared" si="33"/>
        <v>0</v>
      </c>
      <c r="N58" s="7">
        <f t="shared" si="33"/>
        <v>0</v>
      </c>
      <c r="O58" s="7">
        <f t="shared" si="33"/>
        <v>0</v>
      </c>
      <c r="P58" s="7">
        <f t="shared" si="33"/>
        <v>0</v>
      </c>
      <c r="Q58" s="7">
        <f t="shared" si="33"/>
        <v>122</v>
      </c>
      <c r="R58" s="7">
        <f t="shared" si="33"/>
        <v>12</v>
      </c>
    </row>
    <row r="59" spans="1:20" x14ac:dyDescent="0.35">
      <c r="A59" s="50"/>
      <c r="B59" s="8" t="s">
        <v>105</v>
      </c>
      <c r="C59" s="25"/>
      <c r="D59" s="25"/>
      <c r="E59" s="25">
        <v>6</v>
      </c>
      <c r="F59" s="25">
        <v>134</v>
      </c>
      <c r="G59" s="25">
        <v>8</v>
      </c>
      <c r="H59" s="35">
        <v>126</v>
      </c>
      <c r="I59" s="25">
        <v>76</v>
      </c>
      <c r="J59" s="25">
        <v>50</v>
      </c>
      <c r="K59" s="25">
        <v>0</v>
      </c>
      <c r="L59" s="25">
        <v>18</v>
      </c>
      <c r="M59" s="25">
        <v>0</v>
      </c>
      <c r="N59" s="25">
        <v>0</v>
      </c>
      <c r="O59" s="25">
        <v>0</v>
      </c>
      <c r="P59" s="25">
        <v>0</v>
      </c>
      <c r="Q59" s="25">
        <v>122</v>
      </c>
      <c r="R59" s="25">
        <v>12</v>
      </c>
    </row>
    <row r="60" spans="1:20" x14ac:dyDescent="0.35">
      <c r="A60" s="50" t="s">
        <v>126</v>
      </c>
      <c r="B60" s="16" t="s">
        <v>106</v>
      </c>
      <c r="C60" s="7"/>
      <c r="D60" s="7">
        <v>6</v>
      </c>
      <c r="E60" s="7"/>
      <c r="F60" s="7">
        <f>F61+F62</f>
        <v>252</v>
      </c>
      <c r="G60" s="7">
        <f t="shared" ref="G60:R60" si="34">G61+G62</f>
        <v>0</v>
      </c>
      <c r="H60" s="7">
        <f t="shared" ref="H60:H63" si="35">K60</f>
        <v>252</v>
      </c>
      <c r="I60" s="7">
        <f t="shared" si="34"/>
        <v>0</v>
      </c>
      <c r="J60" s="7">
        <f t="shared" si="34"/>
        <v>0</v>
      </c>
      <c r="K60" s="7">
        <f t="shared" ref="K60:L60" si="36">K61+K62</f>
        <v>252</v>
      </c>
      <c r="L60" s="7">
        <f t="shared" si="36"/>
        <v>0</v>
      </c>
      <c r="M60" s="7">
        <f t="shared" si="34"/>
        <v>0</v>
      </c>
      <c r="N60" s="7">
        <f t="shared" si="34"/>
        <v>0</v>
      </c>
      <c r="O60" s="7">
        <f t="shared" si="34"/>
        <v>0</v>
      </c>
      <c r="P60" s="7">
        <f t="shared" si="34"/>
        <v>72</v>
      </c>
      <c r="Q60" s="7">
        <f t="shared" si="34"/>
        <v>108</v>
      </c>
      <c r="R60" s="7">
        <f t="shared" si="34"/>
        <v>72</v>
      </c>
    </row>
    <row r="61" spans="1:20" x14ac:dyDescent="0.35">
      <c r="A61" s="50"/>
      <c r="B61" s="36" t="s">
        <v>125</v>
      </c>
      <c r="C61" s="25"/>
      <c r="D61" s="25"/>
      <c r="E61" s="25"/>
      <c r="F61" s="25">
        <v>144</v>
      </c>
      <c r="G61" s="25">
        <v>0</v>
      </c>
      <c r="H61" s="25">
        <v>144</v>
      </c>
      <c r="I61" s="25">
        <v>0</v>
      </c>
      <c r="J61" s="25">
        <v>0</v>
      </c>
      <c r="K61" s="25">
        <v>144</v>
      </c>
      <c r="L61" s="25">
        <v>0</v>
      </c>
      <c r="M61" s="25">
        <v>0</v>
      </c>
      <c r="N61" s="25">
        <v>0</v>
      </c>
      <c r="O61" s="25">
        <v>0</v>
      </c>
      <c r="P61" s="38">
        <v>72</v>
      </c>
      <c r="Q61" s="38">
        <v>72</v>
      </c>
      <c r="R61" s="25">
        <v>0</v>
      </c>
    </row>
    <row r="62" spans="1:20" x14ac:dyDescent="0.35">
      <c r="A62" s="50"/>
      <c r="B62" s="8" t="s">
        <v>105</v>
      </c>
      <c r="C62" s="25"/>
      <c r="D62" s="25"/>
      <c r="E62" s="25"/>
      <c r="F62" s="25">
        <v>108</v>
      </c>
      <c r="G62" s="25">
        <v>0</v>
      </c>
      <c r="H62" s="25">
        <v>108</v>
      </c>
      <c r="I62" s="25">
        <v>0</v>
      </c>
      <c r="J62" s="25">
        <v>0</v>
      </c>
      <c r="K62" s="25">
        <v>108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36</v>
      </c>
      <c r="R62" s="25">
        <v>72</v>
      </c>
    </row>
    <row r="63" spans="1:20" x14ac:dyDescent="0.35">
      <c r="A63" s="11" t="s">
        <v>111</v>
      </c>
      <c r="B63" s="15" t="s">
        <v>66</v>
      </c>
      <c r="C63" s="11"/>
      <c r="D63" s="11">
        <v>6</v>
      </c>
      <c r="E63" s="11"/>
      <c r="F63" s="11">
        <f>K63</f>
        <v>324</v>
      </c>
      <c r="G63" s="11">
        <v>0</v>
      </c>
      <c r="H63" s="11">
        <f t="shared" si="35"/>
        <v>324</v>
      </c>
      <c r="I63" s="11">
        <v>0</v>
      </c>
      <c r="J63" s="11">
        <v>0</v>
      </c>
      <c r="K63" s="11">
        <f>R63</f>
        <v>324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324</v>
      </c>
      <c r="T63" s="1" t="s">
        <v>127</v>
      </c>
    </row>
    <row r="64" spans="1:20" x14ac:dyDescent="0.35">
      <c r="A64" s="62" t="s">
        <v>71</v>
      </c>
      <c r="B64" s="63"/>
      <c r="C64" s="26"/>
      <c r="D64" s="26"/>
      <c r="E64" s="26"/>
      <c r="F64" s="26">
        <f>F63+F60+F58+F55+F53+F51+F48+F45+F43+F40+F38+F35+F26+F21+F16+F7</f>
        <v>4176</v>
      </c>
      <c r="G64" s="26">
        <f>G6+G26+G33</f>
        <v>40</v>
      </c>
      <c r="H64" s="28">
        <f>H6+H26+H33+H40+H43+H50+H53+H60+H63</f>
        <v>4136</v>
      </c>
      <c r="I64" s="28">
        <f>I6+I26+I33</f>
        <v>1952</v>
      </c>
      <c r="J64" s="28">
        <f>J58+J55+J48+J45+J38+J35+J26+J21+J16+J7</f>
        <v>975</v>
      </c>
      <c r="K64" s="28">
        <f>K63+K60+K53+K51+K43+K40</f>
        <v>1188</v>
      </c>
      <c r="L64" s="28">
        <v>180</v>
      </c>
      <c r="M64" s="28">
        <f t="shared" ref="M64:R64" si="37">M6+M26+M34+M40+M43+M44+M50+M53+M54+M60+M63</f>
        <v>612</v>
      </c>
      <c r="N64" s="34">
        <f t="shared" si="37"/>
        <v>864</v>
      </c>
      <c r="O64" s="34">
        <f t="shared" si="37"/>
        <v>576</v>
      </c>
      <c r="P64" s="34">
        <f>P60+P50+P45+P40+P35+P26+P21+P16+P7</f>
        <v>816</v>
      </c>
      <c r="Q64" s="34">
        <f t="shared" si="37"/>
        <v>576</v>
      </c>
      <c r="R64" s="34">
        <f t="shared" si="37"/>
        <v>732</v>
      </c>
      <c r="T64" s="23"/>
    </row>
    <row r="65" spans="1:20" x14ac:dyDescent="0.35">
      <c r="A65" s="26" t="s">
        <v>72</v>
      </c>
      <c r="B65" s="3" t="s">
        <v>73</v>
      </c>
      <c r="C65" s="8"/>
      <c r="D65" s="8"/>
      <c r="E65" s="8"/>
      <c r="F65" s="40">
        <v>180</v>
      </c>
      <c r="G65" s="8"/>
      <c r="H65" s="26">
        <f>P65+Q65+R65+O65</f>
        <v>180</v>
      </c>
      <c r="I65" s="25"/>
      <c r="J65" s="25"/>
      <c r="K65" s="25"/>
      <c r="L65" s="25"/>
      <c r="M65" s="25"/>
      <c r="N65" s="26"/>
      <c r="O65" s="26">
        <v>36</v>
      </c>
      <c r="P65" s="26">
        <f>60-12</f>
        <v>48</v>
      </c>
      <c r="Q65" s="26">
        <v>36</v>
      </c>
      <c r="R65" s="26">
        <v>60</v>
      </c>
    </row>
    <row r="66" spans="1:20" x14ac:dyDescent="0.35">
      <c r="A66" s="26" t="s">
        <v>74</v>
      </c>
      <c r="B66" s="3" t="s">
        <v>75</v>
      </c>
      <c r="C66" s="8"/>
      <c r="D66" s="8"/>
      <c r="E66" s="8"/>
      <c r="F66" s="40">
        <v>72</v>
      </c>
      <c r="G66" s="8"/>
      <c r="H66" s="26">
        <v>72</v>
      </c>
      <c r="I66" s="25"/>
      <c r="J66" s="25"/>
      <c r="K66" s="26"/>
      <c r="L66" s="26"/>
      <c r="M66" s="26"/>
      <c r="N66" s="26"/>
      <c r="O66" s="26"/>
      <c r="P66" s="26"/>
      <c r="Q66" s="26"/>
      <c r="R66" s="26">
        <v>72</v>
      </c>
    </row>
    <row r="67" spans="1:20" x14ac:dyDescent="0.35">
      <c r="A67" s="42"/>
      <c r="B67" s="43" t="s">
        <v>134</v>
      </c>
      <c r="C67" s="44"/>
      <c r="D67" s="44"/>
      <c r="E67" s="44"/>
      <c r="F67" s="46">
        <f>F64+H65+H66</f>
        <v>4428</v>
      </c>
      <c r="G67" s="45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</row>
    <row r="68" spans="1:20" x14ac:dyDescent="0.35">
      <c r="A68" s="53" t="s">
        <v>135</v>
      </c>
      <c r="B68" s="54"/>
      <c r="C68" s="54"/>
      <c r="D68" s="54"/>
      <c r="E68" s="54"/>
      <c r="F68" s="54"/>
      <c r="G68" s="55"/>
      <c r="H68" s="49" t="s">
        <v>76</v>
      </c>
      <c r="I68" s="49"/>
      <c r="J68" s="49"/>
      <c r="K68" s="49"/>
      <c r="L68" s="49"/>
      <c r="M68" s="25">
        <f t="shared" ref="M68:R68" si="38">M64</f>
        <v>612</v>
      </c>
      <c r="N68" s="35">
        <f t="shared" si="38"/>
        <v>864</v>
      </c>
      <c r="O68" s="35">
        <f t="shared" si="38"/>
        <v>576</v>
      </c>
      <c r="P68" s="35">
        <f t="shared" si="38"/>
        <v>816</v>
      </c>
      <c r="Q68" s="35">
        <f t="shared" si="38"/>
        <v>576</v>
      </c>
      <c r="R68" s="35">
        <f t="shared" si="38"/>
        <v>732</v>
      </c>
      <c r="S68" s="5"/>
      <c r="T68" s="5"/>
    </row>
    <row r="69" spans="1:20" x14ac:dyDescent="0.35">
      <c r="A69" s="56"/>
      <c r="B69" s="57"/>
      <c r="C69" s="57"/>
      <c r="D69" s="57"/>
      <c r="E69" s="57"/>
      <c r="F69" s="57"/>
      <c r="G69" s="58"/>
      <c r="H69" s="49" t="s">
        <v>77</v>
      </c>
      <c r="I69" s="49"/>
      <c r="J69" s="49"/>
      <c r="K69" s="49"/>
      <c r="L69" s="49"/>
      <c r="M69" s="25">
        <f>M60+M50+M40</f>
        <v>0</v>
      </c>
      <c r="N69" s="35">
        <f>N60+N50+N40</f>
        <v>0</v>
      </c>
      <c r="O69" s="35">
        <f>O60+O50+O40</f>
        <v>0</v>
      </c>
      <c r="P69" s="35">
        <f>P60+P50+P40</f>
        <v>316</v>
      </c>
      <c r="Q69" s="35">
        <f>Q60+Q50+Q40</f>
        <v>188</v>
      </c>
      <c r="R69" s="35">
        <v>72</v>
      </c>
      <c r="S69" s="5"/>
      <c r="T69" s="5"/>
    </row>
    <row r="70" spans="1:20" x14ac:dyDescent="0.35">
      <c r="A70" s="56"/>
      <c r="B70" s="57"/>
      <c r="C70" s="57"/>
      <c r="D70" s="57"/>
      <c r="E70" s="57"/>
      <c r="F70" s="57"/>
      <c r="G70" s="58"/>
      <c r="H70" s="49" t="s">
        <v>80</v>
      </c>
      <c r="I70" s="49"/>
      <c r="J70" s="49"/>
      <c r="K70" s="49"/>
      <c r="L70" s="49"/>
      <c r="M70" s="25">
        <f t="shared" ref="M70:R70" si="39">M63+M53+M43</f>
        <v>0</v>
      </c>
      <c r="N70" s="35">
        <f t="shared" si="39"/>
        <v>0</v>
      </c>
      <c r="O70" s="35">
        <f t="shared" si="39"/>
        <v>0</v>
      </c>
      <c r="P70" s="35">
        <f t="shared" si="39"/>
        <v>0</v>
      </c>
      <c r="Q70" s="35">
        <f t="shared" si="39"/>
        <v>0</v>
      </c>
      <c r="R70" s="35">
        <f t="shared" si="39"/>
        <v>612</v>
      </c>
      <c r="S70" s="5"/>
      <c r="T70" s="5"/>
    </row>
    <row r="71" spans="1:20" x14ac:dyDescent="0.35">
      <c r="A71" s="56"/>
      <c r="B71" s="57"/>
      <c r="C71" s="57"/>
      <c r="D71" s="57"/>
      <c r="E71" s="57"/>
      <c r="F71" s="57"/>
      <c r="G71" s="58"/>
      <c r="H71" s="49" t="s">
        <v>78</v>
      </c>
      <c r="I71" s="49"/>
      <c r="J71" s="49"/>
      <c r="K71" s="49"/>
      <c r="L71" s="49"/>
      <c r="M71" s="25">
        <v>0</v>
      </c>
      <c r="N71" s="25">
        <v>0</v>
      </c>
      <c r="O71" s="25">
        <v>2</v>
      </c>
      <c r="P71" s="25">
        <v>2</v>
      </c>
      <c r="Q71" s="25">
        <v>2</v>
      </c>
      <c r="R71" s="25">
        <v>4</v>
      </c>
      <c r="S71" s="5"/>
    </row>
    <row r="72" spans="1:20" x14ac:dyDescent="0.35">
      <c r="A72" s="56"/>
      <c r="B72" s="57"/>
      <c r="C72" s="57"/>
      <c r="D72" s="57"/>
      <c r="E72" s="57"/>
      <c r="F72" s="57"/>
      <c r="G72" s="58"/>
      <c r="H72" s="49" t="s">
        <v>81</v>
      </c>
      <c r="I72" s="49"/>
      <c r="J72" s="49"/>
      <c r="K72" s="49"/>
      <c r="L72" s="49"/>
      <c r="M72" s="25">
        <v>0</v>
      </c>
      <c r="N72" s="25">
        <v>5</v>
      </c>
      <c r="O72" s="25">
        <v>6</v>
      </c>
      <c r="P72" s="25">
        <v>4</v>
      </c>
      <c r="Q72" s="25">
        <v>2</v>
      </c>
      <c r="R72" s="25">
        <v>3</v>
      </c>
      <c r="S72" s="5"/>
    </row>
    <row r="73" spans="1:20" x14ac:dyDescent="0.35">
      <c r="A73" s="59"/>
      <c r="B73" s="60"/>
      <c r="C73" s="60"/>
      <c r="D73" s="60"/>
      <c r="E73" s="60"/>
      <c r="F73" s="60"/>
      <c r="G73" s="61"/>
      <c r="H73" s="49" t="s">
        <v>79</v>
      </c>
      <c r="I73" s="49"/>
      <c r="J73" s="49"/>
      <c r="K73" s="49"/>
      <c r="L73" s="49"/>
      <c r="M73" s="25">
        <v>0</v>
      </c>
      <c r="N73" s="25">
        <v>1</v>
      </c>
      <c r="O73" s="25">
        <v>0</v>
      </c>
      <c r="P73" s="25">
        <v>0</v>
      </c>
      <c r="Q73" s="25">
        <v>1</v>
      </c>
      <c r="R73" s="25">
        <v>0</v>
      </c>
      <c r="S73" s="5"/>
    </row>
    <row r="74" spans="1:20" x14ac:dyDescent="0.3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>
        <f t="shared" ref="M74:R74" si="40">SUM(M64:M66)</f>
        <v>612</v>
      </c>
      <c r="N74" s="27">
        <f t="shared" si="40"/>
        <v>864</v>
      </c>
      <c r="O74" s="27">
        <f t="shared" si="40"/>
        <v>612</v>
      </c>
      <c r="P74" s="27">
        <f t="shared" si="40"/>
        <v>864</v>
      </c>
      <c r="Q74" s="27">
        <f t="shared" si="40"/>
        <v>612</v>
      </c>
      <c r="R74" s="27">
        <f t="shared" si="40"/>
        <v>864</v>
      </c>
    </row>
    <row r="76" spans="1:20" x14ac:dyDescent="0.35">
      <c r="M76" s="1">
        <f>M74-612</f>
        <v>0</v>
      </c>
      <c r="N76" s="1">
        <f>N74-864</f>
        <v>0</v>
      </c>
      <c r="O76" s="1">
        <f>O74-612</f>
        <v>0</v>
      </c>
      <c r="P76" s="1">
        <f>P74-864</f>
        <v>0</v>
      </c>
      <c r="Q76" s="1">
        <f>Q74-612</f>
        <v>0</v>
      </c>
      <c r="R76" s="1">
        <f>R74-864</f>
        <v>0</v>
      </c>
    </row>
    <row r="77" spans="1:20" x14ac:dyDescent="0.35">
      <c r="T77" s="17"/>
    </row>
    <row r="78" spans="1:20" x14ac:dyDescent="0.35">
      <c r="H78" s="1">
        <f>4428-H77</f>
        <v>4428</v>
      </c>
    </row>
  </sheetData>
  <mergeCells count="38">
    <mergeCell ref="R3:R4"/>
    <mergeCell ref="L3:L4"/>
    <mergeCell ref="K3:K4"/>
    <mergeCell ref="H2:L2"/>
    <mergeCell ref="H68:L68"/>
    <mergeCell ref="M3:M4"/>
    <mergeCell ref="N3:N4"/>
    <mergeCell ref="O3:O4"/>
    <mergeCell ref="P3:P4"/>
    <mergeCell ref="Q3:Q4"/>
    <mergeCell ref="A40:A42"/>
    <mergeCell ref="A35:A37"/>
    <mergeCell ref="A1:A5"/>
    <mergeCell ref="B1:B5"/>
    <mergeCell ref="C1:E4"/>
    <mergeCell ref="H73:L73"/>
    <mergeCell ref="A68:G73"/>
    <mergeCell ref="A58:A59"/>
    <mergeCell ref="A60:A62"/>
    <mergeCell ref="H70:L70"/>
    <mergeCell ref="H69:L69"/>
    <mergeCell ref="A64:B64"/>
    <mergeCell ref="G1:L1"/>
    <mergeCell ref="M1:R1"/>
    <mergeCell ref="H71:L71"/>
    <mergeCell ref="H72:L72"/>
    <mergeCell ref="A38:A39"/>
    <mergeCell ref="A45:A47"/>
    <mergeCell ref="A48:A49"/>
    <mergeCell ref="A50:A52"/>
    <mergeCell ref="A55:A57"/>
    <mergeCell ref="G2:G4"/>
    <mergeCell ref="M2:N2"/>
    <mergeCell ref="O2:P2"/>
    <mergeCell ref="Q2:R2"/>
    <mergeCell ref="H3:H4"/>
    <mergeCell ref="I3:J3"/>
    <mergeCell ref="F1:F4"/>
  </mergeCells>
  <pageMargins left="0.25" right="0.25" top="0.75" bottom="0.75" header="0.3" footer="0.3"/>
  <pageSetup paperSize="9" scale="79" fitToHeight="0" orientation="landscape" r:id="rId1"/>
  <rowBreaks count="1" manualBreakCount="1">
    <brk id="5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Лист1!_ftnref1</vt:lpstr>
      <vt:lpstr>Лист1!OLE_LINK9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2023-09-19T05:41:22Z</cp:lastPrinted>
  <dcterms:created xsi:type="dcterms:W3CDTF">2021-01-12T09:34:56Z</dcterms:created>
  <dcterms:modified xsi:type="dcterms:W3CDTF">2023-09-19T05:41:33Z</dcterms:modified>
</cp:coreProperties>
</file>