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4\Desktop\ОПОП с 01.09.2023\23.01.17\1 Приложение №1 УП с пояснительной запиской\"/>
    </mc:Choice>
  </mc:AlternateContent>
  <xr:revisionPtr revIDLastSave="0" documentId="13_ncr:1_{B2445436-CA79-44BD-98EE-9B40E5616A25}" xr6:coauthVersionLast="45" xr6:coauthVersionMax="45" xr10:uidLastSave="{00000000-0000-0000-0000-000000000000}"/>
  <bookViews>
    <workbookView xWindow="5710" yWindow="1860" windowWidth="29750" windowHeight="17080" xr2:uid="{00000000-000D-0000-FFFF-FFFF00000000}"/>
  </bookViews>
  <sheets>
    <sheet name="Лист1" sheetId="1" r:id="rId1"/>
  </sheets>
  <definedNames>
    <definedName name="_ftn1" localSheetId="0">Лист1!#REF!</definedName>
    <definedName name="_ftnref1" localSheetId="0">Лист1!$C$1</definedName>
    <definedName name="OLE_LINK9" localSheetId="0">Лист1!$B$49</definedName>
    <definedName name="_xlnm.Print_Area" localSheetId="0">Лист1!$A$1:$P$64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6" i="1" l="1"/>
  <c r="J31" i="1" l="1"/>
  <c r="K36" i="1" l="1"/>
  <c r="M36" i="1"/>
  <c r="F31" i="1"/>
  <c r="F49" i="1"/>
  <c r="P39" i="1"/>
  <c r="P36" i="1" s="1"/>
  <c r="G39" i="1"/>
  <c r="G36" i="1" s="1"/>
  <c r="H39" i="1"/>
  <c r="H36" i="1" s="1"/>
  <c r="I39" i="1"/>
  <c r="I36" i="1" s="1"/>
  <c r="J39" i="1"/>
  <c r="J36" i="1" s="1"/>
  <c r="L39" i="1"/>
  <c r="L36" i="1" s="1"/>
  <c r="M39" i="1"/>
  <c r="N39" i="1"/>
  <c r="N36" i="1" s="1"/>
  <c r="O39" i="1"/>
  <c r="O36" i="1" s="1"/>
  <c r="F39" i="1"/>
  <c r="F36" i="1" s="1"/>
  <c r="G23" i="1"/>
  <c r="H23" i="1"/>
  <c r="I23" i="1"/>
  <c r="J23" i="1"/>
  <c r="K23" i="1"/>
  <c r="L23" i="1"/>
  <c r="M23" i="1"/>
  <c r="N23" i="1"/>
  <c r="O23" i="1"/>
  <c r="P23" i="1"/>
  <c r="F23" i="1"/>
  <c r="P7" i="1" l="1"/>
  <c r="P56" i="1" s="1"/>
  <c r="P65" i="1" s="1"/>
  <c r="O7" i="1"/>
  <c r="O56" i="1" s="1"/>
  <c r="P49" i="1"/>
  <c r="P31" i="1"/>
  <c r="P30" i="1" s="1"/>
  <c r="P29" i="1" s="1"/>
  <c r="F19" i="1"/>
  <c r="F13" i="1"/>
  <c r="G7" i="1" l="1"/>
  <c r="H7" i="1"/>
  <c r="I7" i="1"/>
  <c r="J7" i="1"/>
  <c r="K7" i="1"/>
  <c r="L7" i="1"/>
  <c r="M7" i="1"/>
  <c r="M56" i="1" s="1"/>
  <c r="N7" i="1"/>
  <c r="N56" i="1" s="1"/>
  <c r="F7" i="1"/>
  <c r="G31" i="1" l="1"/>
  <c r="H31" i="1"/>
  <c r="I31" i="1"/>
  <c r="K31" i="1"/>
  <c r="L31" i="1"/>
  <c r="M31" i="1"/>
  <c r="N31" i="1"/>
  <c r="N30" i="1" s="1"/>
  <c r="N29" i="1" s="1"/>
  <c r="O31" i="1"/>
  <c r="O30" i="1" s="1"/>
  <c r="O29" i="1" s="1"/>
  <c r="G49" i="1"/>
  <c r="H49" i="1"/>
  <c r="I49" i="1"/>
  <c r="J49" i="1"/>
  <c r="K49" i="1"/>
  <c r="L49" i="1"/>
  <c r="M49" i="1"/>
  <c r="N49" i="1"/>
  <c r="O49" i="1"/>
  <c r="I56" i="1" l="1"/>
  <c r="G30" i="1"/>
  <c r="G29" i="1" s="1"/>
  <c r="G56" i="1"/>
  <c r="I30" i="1"/>
  <c r="I29" i="1" s="1"/>
  <c r="K56" i="1"/>
  <c r="L30" i="1"/>
  <c r="L56" i="1" s="1"/>
  <c r="H56" i="1"/>
  <c r="H30" i="1"/>
  <c r="H29" i="1" s="1"/>
  <c r="L29" i="1"/>
  <c r="J30" i="1"/>
  <c r="J29" i="1" s="1"/>
  <c r="M30" i="1"/>
  <c r="M29" i="1" s="1"/>
  <c r="M65" i="1"/>
  <c r="K30" i="1"/>
  <c r="K29" i="1" s="1"/>
  <c r="N65" i="1"/>
  <c r="O65" i="1"/>
  <c r="P67" i="1"/>
  <c r="F30" i="1"/>
  <c r="N61" i="1"/>
  <c r="O61" i="1"/>
  <c r="P61" i="1"/>
  <c r="M61" i="1"/>
  <c r="F29" i="1" l="1"/>
  <c r="F56" i="1"/>
  <c r="O60" i="1"/>
  <c r="N60" i="1"/>
  <c r="M60" i="1"/>
  <c r="P60" i="1"/>
  <c r="N59" i="1" l="1"/>
  <c r="O59" i="1"/>
  <c r="N67" i="1" l="1"/>
  <c r="O67" i="1"/>
  <c r="M59" i="1"/>
  <c r="M67" i="1"/>
</calcChain>
</file>

<file path=xl/sharedStrings.xml><?xml version="1.0" encoding="utf-8"?>
<sst xmlns="http://schemas.openxmlformats.org/spreadsheetml/2006/main" count="134" uniqueCount="130">
  <si>
    <t>Индекс</t>
  </si>
  <si>
    <t>Наименование циклов, разделов, дисциплин, профессиональных модулей, МДК, практик</t>
  </si>
  <si>
    <t>I курс</t>
  </si>
  <si>
    <t>II курс</t>
  </si>
  <si>
    <t>1 семестр
17 недель</t>
  </si>
  <si>
    <t>Распределение обязательной нагрузки по курсам и семестрам
 (час. в семестр)</t>
  </si>
  <si>
    <t>О.00</t>
  </si>
  <si>
    <t xml:space="preserve">Русский язык  </t>
  </si>
  <si>
    <t>Литература</t>
  </si>
  <si>
    <t>Иностранный язык</t>
  </si>
  <si>
    <t>Математика</t>
  </si>
  <si>
    <t>Физическая культура</t>
  </si>
  <si>
    <t>Информатика</t>
  </si>
  <si>
    <t>Физика</t>
  </si>
  <si>
    <t>Обществознание</t>
  </si>
  <si>
    <t>ОП.00</t>
  </si>
  <si>
    <t xml:space="preserve">Общепрофессиональный цикл </t>
  </si>
  <si>
    <t>ОП.01</t>
  </si>
  <si>
    <t>ОП.02</t>
  </si>
  <si>
    <t>Материаловедение</t>
  </si>
  <si>
    <t>ОП.03</t>
  </si>
  <si>
    <t>Охрана труда</t>
  </si>
  <si>
    <t>ОП.04</t>
  </si>
  <si>
    <t>Электротехника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</si>
  <si>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</si>
  <si>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</si>
  <si>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</si>
  <si>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</si>
  <si>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</si>
  <si>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</si>
  <si>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</si>
  <si>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</si>
  <si>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</si>
  <si>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Производственная практика</t>
  </si>
  <si>
    <t>ПМ.02</t>
  </si>
  <si>
    <t>МДК.02.01</t>
  </si>
  <si>
    <t>УП.02</t>
  </si>
  <si>
    <t>ПП.02</t>
  </si>
  <si>
    <t>Всего</t>
  </si>
  <si>
    <t>ПА.00</t>
  </si>
  <si>
    <t>Промежуточная аттестация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</si>
  <si>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</si>
  <si>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</si>
  <si>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</si>
  <si>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</si>
  <si>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</si>
  <si>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зачетов</t>
  </si>
  <si>
    <t>произв. Практики</t>
  </si>
  <si>
    <t>дифф. Зачетов</t>
  </si>
  <si>
    <t>Формы промежуточной аттестации</t>
  </si>
  <si>
    <t>З</t>
  </si>
  <si>
    <t>ДЗ</t>
  </si>
  <si>
    <t>Э</t>
  </si>
  <si>
    <t>МДК.01.02</t>
  </si>
  <si>
    <t>Техническая диагностика автомобилей</t>
  </si>
  <si>
    <t>Техническое обслуживание автотранспорта</t>
  </si>
  <si>
    <t>Техническое обслуживание автомобилей</t>
  </si>
  <si>
    <t xml:space="preserve">Теоретическая подготовка водителя автомобиля </t>
  </si>
  <si>
    <t>Текущий ремонт различных типов автомобилей</t>
  </si>
  <si>
    <t>Слесарное дело и технические измерения</t>
  </si>
  <si>
    <t>Ремонт автомобилей</t>
  </si>
  <si>
    <t>МДК.02.02</t>
  </si>
  <si>
    <t>ПМ.03</t>
  </si>
  <si>
    <t>МДК.03.01</t>
  </si>
  <si>
    <t>МДК.03.02</t>
  </si>
  <si>
    <t>ПП.03</t>
  </si>
  <si>
    <t>самостоятельная учебная работа</t>
  </si>
  <si>
    <t>Нагрузка во взаимодействии с преподавателем</t>
  </si>
  <si>
    <t>УП.03</t>
  </si>
  <si>
    <t xml:space="preserve"> </t>
  </si>
  <si>
    <t xml:space="preserve">Химия </t>
  </si>
  <si>
    <t>вождение автомобиля категории С вне сетки часов 72 ч</t>
  </si>
  <si>
    <t>История</t>
  </si>
  <si>
    <t>География</t>
  </si>
  <si>
    <t>Основы безопасности жизнедеятельности</t>
  </si>
  <si>
    <t>2 семестр 
24 недели</t>
  </si>
  <si>
    <t>3 семестр
17 недель</t>
  </si>
  <si>
    <t>4 семестр
24 недель</t>
  </si>
  <si>
    <t>Устройство автомобилей</t>
  </si>
  <si>
    <t xml:space="preserve">Учебная практика </t>
  </si>
  <si>
    <t xml:space="preserve">Учебная практика  </t>
  </si>
  <si>
    <t>Биология</t>
  </si>
  <si>
    <t>Основы финансовой грамотности</t>
  </si>
  <si>
    <t>288 ВЧ</t>
  </si>
  <si>
    <t>Тема Метрология</t>
  </si>
  <si>
    <t xml:space="preserve">             </t>
  </si>
  <si>
    <t>Объем образовательной программы в уччебных часах</t>
  </si>
  <si>
    <t>в том числе в форме практической подготовки</t>
  </si>
  <si>
    <t>всего</t>
  </si>
  <si>
    <t>лабораторные и практически езанятия</t>
  </si>
  <si>
    <t>практикка</t>
  </si>
  <si>
    <t>Промежуточная аттестация и консультации</t>
  </si>
  <si>
    <t>Раздел 1 Основы законодательства в сфере дорожного движения</t>
  </si>
  <si>
    <t>Раздел 2 Психофизические основы деятельности водителя</t>
  </si>
  <si>
    <t>Раздел 3 Основы управления транспортными средствами</t>
  </si>
  <si>
    <t>Раздел 4 Первая помощь при дорожно-транспортном проишеситвии</t>
  </si>
  <si>
    <t>Раздел 5 Основы управления транспортными средствами категории С</t>
  </si>
  <si>
    <t>Теоретического обучения (лекций, семинаров, уроков .)</t>
  </si>
  <si>
    <t>кэ4</t>
  </si>
  <si>
    <t>кэ3</t>
  </si>
  <si>
    <t xml:space="preserve">КЭ 2 </t>
  </si>
  <si>
    <t>Основы проектной деятельности (Индивидуальный проект)</t>
  </si>
  <si>
    <t>тема Эксплуатационные материалы</t>
  </si>
  <si>
    <t>самостоятельная работа</t>
  </si>
  <si>
    <t>Общеобразовательные учебные предметы</t>
  </si>
  <si>
    <t>ОУП</t>
  </si>
  <si>
    <t>Общие учебныепреПметы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</si>
  <si>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</si>
  <si>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</si>
  <si>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</si>
  <si>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</si>
  <si>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</si>
  <si>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</si>
  <si>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</si>
  <si>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</si>
  <si>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ОУП.9</t>
  </si>
  <si>
    <t>ОУП.10</t>
  </si>
  <si>
    <t>ОУП.11</t>
  </si>
  <si>
    <t>ОУП 12</t>
  </si>
  <si>
    <t>ОУП.13</t>
  </si>
  <si>
    <t>ДУП.01</t>
  </si>
  <si>
    <t>ДУП.02</t>
  </si>
  <si>
    <t xml:space="preserve">        </t>
  </si>
  <si>
    <t>Индивидуальное вождение автомобиля</t>
  </si>
  <si>
    <t>72*</t>
  </si>
  <si>
    <t>36*</t>
  </si>
  <si>
    <t>ОП.05</t>
  </si>
  <si>
    <t xml:space="preserve">Раздел 6   Организация и выполнение грузовых перевозок автомобильным транспортом              </t>
  </si>
  <si>
    <t xml:space="preserve">Учебная практика (ПЗ) </t>
  </si>
  <si>
    <t>Техническое состояние систем, агрегатов, деталей   и механизмов автомобиля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</si>
</sst>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B0F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center" vertical="center" textRotation="90" wrapText="1"/>
    </xf>
    <xf numFmtId="0" fontId="2" fillId="7" borderId="12" xfId="0" applyFont="1" applyFill="1" applyBorder="1" applyAlignment="1">
      <alignment horizontal="center" vertical="center" textRotation="90" wrapText="1"/>
    </xf>
    <xf numFmtId="0" fontId="2" fillId="7" borderId="15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9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P17" sqref="P17"/>
    </sheetView>
  </sheetViews>
  <sheetFormatPr defaultColWidth="9.1796875" defaultRowHeight="14.5" x14ac:dyDescent="0.35"/>
  <cols>
    <col min="1" max="1" width="9.1796875" style="1"/>
    <col min="2" max="2" width="46.81640625" style="1" customWidth="1"/>
    <col min="3" max="3" width="4.453125" style="1" bestFit="1" customWidth="1"/>
    <col min="4" max="4" width="3.26953125" style="1" bestFit="1" customWidth="1"/>
    <col min="5" max="5" width="4" style="1" bestFit="1" customWidth="1"/>
    <col min="6" max="16" width="8.7265625" style="1" customWidth="1"/>
    <col min="17" max="16384" width="9.1796875" style="1"/>
  </cols>
  <sheetData>
    <row r="1" spans="1:19" ht="34" customHeight="1" x14ac:dyDescent="0.35">
      <c r="A1" s="65" t="s">
        <v>0</v>
      </c>
      <c r="B1" s="66" t="s">
        <v>1</v>
      </c>
      <c r="C1" s="65" t="s">
        <v>49</v>
      </c>
      <c r="D1" s="65"/>
      <c r="E1" s="65"/>
      <c r="F1" s="85" t="s">
        <v>86</v>
      </c>
      <c r="G1" s="86"/>
      <c r="H1" s="86"/>
      <c r="I1" s="86"/>
      <c r="J1" s="86"/>
      <c r="K1" s="86"/>
      <c r="L1" s="87"/>
      <c r="M1" s="85" t="s">
        <v>5</v>
      </c>
      <c r="N1" s="86"/>
      <c r="O1" s="86"/>
      <c r="P1" s="87"/>
      <c r="Q1" s="12"/>
    </row>
    <row r="2" spans="1:19" ht="33" customHeight="1" x14ac:dyDescent="0.35">
      <c r="A2" s="65"/>
      <c r="B2" s="66"/>
      <c r="C2" s="65"/>
      <c r="D2" s="65"/>
      <c r="E2" s="65"/>
      <c r="F2" s="82" t="s">
        <v>88</v>
      </c>
      <c r="G2" s="79" t="s">
        <v>87</v>
      </c>
      <c r="H2" s="85" t="s">
        <v>67</v>
      </c>
      <c r="I2" s="86"/>
      <c r="J2" s="86"/>
      <c r="K2" s="87"/>
      <c r="L2" s="79" t="s">
        <v>66</v>
      </c>
      <c r="M2" s="88" t="s">
        <v>2</v>
      </c>
      <c r="N2" s="88"/>
      <c r="O2" s="89" t="s">
        <v>3</v>
      </c>
      <c r="P2" s="89"/>
      <c r="Q2" s="2"/>
    </row>
    <row r="3" spans="1:19" ht="40.5" customHeight="1" x14ac:dyDescent="0.35">
      <c r="A3" s="65"/>
      <c r="B3" s="66"/>
      <c r="C3" s="65"/>
      <c r="D3" s="65"/>
      <c r="E3" s="65"/>
      <c r="F3" s="83"/>
      <c r="G3" s="81"/>
      <c r="H3" s="79" t="s">
        <v>97</v>
      </c>
      <c r="I3" s="79" t="s">
        <v>89</v>
      </c>
      <c r="J3" s="79" t="s">
        <v>90</v>
      </c>
      <c r="K3" s="79" t="s">
        <v>91</v>
      </c>
      <c r="L3" s="81"/>
      <c r="M3" s="90" t="s">
        <v>4</v>
      </c>
      <c r="N3" s="90" t="s">
        <v>75</v>
      </c>
      <c r="O3" s="91" t="s">
        <v>76</v>
      </c>
      <c r="P3" s="91" t="s">
        <v>77</v>
      </c>
      <c r="Q3" s="2"/>
    </row>
    <row r="4" spans="1:19" ht="116.25" customHeight="1" x14ac:dyDescent="0.35">
      <c r="A4" s="65"/>
      <c r="B4" s="66"/>
      <c r="C4" s="65"/>
      <c r="D4" s="65"/>
      <c r="E4" s="65"/>
      <c r="F4" s="84"/>
      <c r="G4" s="80"/>
      <c r="H4" s="80"/>
      <c r="I4" s="80"/>
      <c r="J4" s="80"/>
      <c r="K4" s="80"/>
      <c r="L4" s="80"/>
      <c r="M4" s="90"/>
      <c r="N4" s="90"/>
      <c r="O4" s="91"/>
      <c r="P4" s="91"/>
      <c r="Q4" s="2"/>
    </row>
    <row r="5" spans="1:19" s="11" customFormat="1" x14ac:dyDescent="0.35">
      <c r="A5" s="65"/>
      <c r="B5" s="66"/>
      <c r="C5" s="5" t="s">
        <v>50</v>
      </c>
      <c r="D5" s="5" t="s">
        <v>51</v>
      </c>
      <c r="E5" s="5" t="s">
        <v>52</v>
      </c>
      <c r="F5" s="55"/>
      <c r="G5" s="5"/>
      <c r="H5" s="5"/>
      <c r="I5" s="5"/>
      <c r="J5" s="5"/>
      <c r="K5" s="5"/>
      <c r="L5" s="5"/>
      <c r="M5" s="29"/>
      <c r="N5" s="29"/>
      <c r="O5" s="59"/>
      <c r="P5" s="59"/>
    </row>
    <row r="6" spans="1:19" customFormat="1" ht="23.25" customHeight="1" x14ac:dyDescent="0.35">
      <c r="A6" s="19" t="s">
        <v>6</v>
      </c>
      <c r="B6" s="20" t="s">
        <v>104</v>
      </c>
      <c r="C6" s="19"/>
      <c r="D6" s="19"/>
      <c r="E6" s="19"/>
      <c r="F6" s="19">
        <v>1476</v>
      </c>
      <c r="G6" s="19"/>
      <c r="H6" s="19"/>
      <c r="I6" s="19"/>
      <c r="J6" s="19"/>
      <c r="K6" s="19"/>
      <c r="L6" s="19"/>
      <c r="M6" s="19">
        <v>510</v>
      </c>
      <c r="N6" s="19">
        <v>567</v>
      </c>
      <c r="O6" s="19">
        <v>339</v>
      </c>
      <c r="P6" s="19">
        <v>60</v>
      </c>
    </row>
    <row r="7" spans="1:19" customFormat="1" x14ac:dyDescent="0.35">
      <c r="A7" s="19" t="s">
        <v>105</v>
      </c>
      <c r="B7" s="20" t="s">
        <v>106</v>
      </c>
      <c r="C7" s="19"/>
      <c r="D7" s="19"/>
      <c r="E7" s="19"/>
      <c r="F7" s="19">
        <f>F8+F9+F10+F11+F12+F13+F14+F15+F16+F17+F18+F19+F20+F21+F22</f>
        <v>1476</v>
      </c>
      <c r="G7" s="19">
        <f t="shared" ref="G7:N7" si="0">G8+G9+G10+G11+G12+G13+G14+G15+G16+G17+G18+G19+G20+G21+G22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24</v>
      </c>
      <c r="L7" s="19">
        <f t="shared" si="0"/>
        <v>0</v>
      </c>
      <c r="M7" s="19">
        <f t="shared" si="0"/>
        <v>510</v>
      </c>
      <c r="N7" s="19">
        <f t="shared" si="0"/>
        <v>555</v>
      </c>
      <c r="O7" s="19">
        <f>O8+O9+O10+O11+O12+O13+O14+O15+O16+O17+O18+O19+O20+O21+O22</f>
        <v>354</v>
      </c>
      <c r="P7" s="19">
        <f>P8+P9+P10+P11+P12+P13+P14+P15+P16+P17+P18+P19+P20+P21+P22</f>
        <v>57</v>
      </c>
      <c r="Q7" s="21"/>
    </row>
    <row r="8" spans="1:19" customFormat="1" x14ac:dyDescent="0.35">
      <c r="A8" s="18" t="s">
        <v>107</v>
      </c>
      <c r="B8" s="6" t="s">
        <v>7</v>
      </c>
      <c r="C8" s="18"/>
      <c r="D8" s="18"/>
      <c r="E8" s="18">
        <v>2</v>
      </c>
      <c r="F8" s="56">
        <v>78</v>
      </c>
      <c r="G8" s="18"/>
      <c r="H8" s="18"/>
      <c r="I8" s="18"/>
      <c r="J8" s="18"/>
      <c r="K8" s="18">
        <v>6</v>
      </c>
      <c r="L8" s="18"/>
      <c r="M8" s="27">
        <v>34</v>
      </c>
      <c r="N8" s="27">
        <v>44</v>
      </c>
      <c r="O8" s="60">
        <v>0</v>
      </c>
      <c r="P8" s="60">
        <v>0</v>
      </c>
    </row>
    <row r="9" spans="1:19" customFormat="1" x14ac:dyDescent="0.35">
      <c r="A9" s="18" t="s">
        <v>108</v>
      </c>
      <c r="B9" s="6" t="s">
        <v>8</v>
      </c>
      <c r="C9" s="18"/>
      <c r="D9" s="18">
        <v>3</v>
      </c>
      <c r="E9" s="18"/>
      <c r="F9" s="56">
        <v>108</v>
      </c>
      <c r="G9" s="18"/>
      <c r="H9" s="18"/>
      <c r="I9" s="18"/>
      <c r="J9" s="18"/>
      <c r="K9" s="18"/>
      <c r="L9" s="18"/>
      <c r="M9" s="27">
        <v>34</v>
      </c>
      <c r="N9" s="27">
        <v>40</v>
      </c>
      <c r="O9" s="60">
        <v>34</v>
      </c>
      <c r="P9" s="60">
        <v>0</v>
      </c>
    </row>
    <row r="10" spans="1:19" customFormat="1" x14ac:dyDescent="0.35">
      <c r="A10" s="18" t="s">
        <v>109</v>
      </c>
      <c r="B10" s="6" t="s">
        <v>10</v>
      </c>
      <c r="C10" s="18"/>
      <c r="D10" s="18"/>
      <c r="E10" s="18">
        <v>4</v>
      </c>
      <c r="F10" s="56">
        <v>234</v>
      </c>
      <c r="G10" s="18"/>
      <c r="H10" s="18"/>
      <c r="I10" s="18"/>
      <c r="J10" s="18"/>
      <c r="K10" s="18">
        <v>8</v>
      </c>
      <c r="L10" s="18"/>
      <c r="M10" s="27">
        <v>68</v>
      </c>
      <c r="N10" s="27">
        <v>75</v>
      </c>
      <c r="O10" s="60">
        <v>34</v>
      </c>
      <c r="P10" s="60">
        <v>57</v>
      </c>
    </row>
    <row r="11" spans="1:19" customFormat="1" x14ac:dyDescent="0.35">
      <c r="A11" s="18" t="s">
        <v>110</v>
      </c>
      <c r="B11" s="6" t="s">
        <v>9</v>
      </c>
      <c r="C11" s="18"/>
      <c r="D11" s="18">
        <v>2</v>
      </c>
      <c r="E11" s="18"/>
      <c r="F11" s="56">
        <v>72</v>
      </c>
      <c r="G11" s="18"/>
      <c r="H11" s="18"/>
      <c r="I11" s="18"/>
      <c r="J11" s="18"/>
      <c r="K11" s="18"/>
      <c r="L11" s="18"/>
      <c r="M11" s="27">
        <v>34</v>
      </c>
      <c r="N11" s="27">
        <v>38</v>
      </c>
      <c r="O11" s="60">
        <v>0</v>
      </c>
      <c r="P11" s="60">
        <v>0</v>
      </c>
      <c r="S11" t="s">
        <v>83</v>
      </c>
    </row>
    <row r="12" spans="1:19" customFormat="1" x14ac:dyDescent="0.35">
      <c r="A12" s="18" t="s">
        <v>111</v>
      </c>
      <c r="B12" s="6" t="s">
        <v>12</v>
      </c>
      <c r="C12" s="18"/>
      <c r="D12" s="18">
        <v>3</v>
      </c>
      <c r="E12" s="18"/>
      <c r="F12" s="56">
        <v>144</v>
      </c>
      <c r="G12" s="18"/>
      <c r="H12" s="18"/>
      <c r="I12" s="18"/>
      <c r="J12" s="18"/>
      <c r="K12" s="18"/>
      <c r="L12" s="18"/>
      <c r="M12" s="27">
        <v>34</v>
      </c>
      <c r="N12" s="27">
        <v>76</v>
      </c>
      <c r="O12" s="60">
        <v>34</v>
      </c>
      <c r="P12" s="60">
        <v>0</v>
      </c>
    </row>
    <row r="13" spans="1:19" customFormat="1" x14ac:dyDescent="0.35">
      <c r="A13" s="18" t="s">
        <v>112</v>
      </c>
      <c r="B13" s="6" t="s">
        <v>13</v>
      </c>
      <c r="C13" s="18"/>
      <c r="D13" s="18"/>
      <c r="E13" s="18">
        <v>3</v>
      </c>
      <c r="F13" s="56">
        <f>M13+N13+O13</f>
        <v>216</v>
      </c>
      <c r="G13" s="18"/>
      <c r="H13" s="18"/>
      <c r="I13" s="18"/>
      <c r="J13" s="18"/>
      <c r="K13" s="18">
        <v>8</v>
      </c>
      <c r="L13" s="18"/>
      <c r="M13" s="27">
        <v>68</v>
      </c>
      <c r="N13" s="27">
        <v>72</v>
      </c>
      <c r="O13" s="60">
        <v>76</v>
      </c>
      <c r="P13" s="60">
        <v>0</v>
      </c>
    </row>
    <row r="14" spans="1:19" customFormat="1" x14ac:dyDescent="0.35">
      <c r="A14" s="18" t="s">
        <v>113</v>
      </c>
      <c r="B14" s="6" t="s">
        <v>70</v>
      </c>
      <c r="C14" s="18"/>
      <c r="D14" s="18">
        <v>3</v>
      </c>
      <c r="E14" s="18"/>
      <c r="F14" s="56">
        <v>68</v>
      </c>
      <c r="G14" s="18"/>
      <c r="H14" s="18"/>
      <c r="I14" s="18"/>
      <c r="J14" s="18"/>
      <c r="K14" s="18"/>
      <c r="L14" s="18"/>
      <c r="M14" s="27">
        <v>0</v>
      </c>
      <c r="N14" s="27">
        <v>24</v>
      </c>
      <c r="O14" s="60">
        <v>44</v>
      </c>
      <c r="P14" s="60">
        <v>0</v>
      </c>
    </row>
    <row r="15" spans="1:19" customFormat="1" x14ac:dyDescent="0.35">
      <c r="A15" s="18" t="s">
        <v>114</v>
      </c>
      <c r="B15" s="6" t="s">
        <v>81</v>
      </c>
      <c r="C15" s="18"/>
      <c r="D15" s="18">
        <v>2</v>
      </c>
      <c r="E15" s="18"/>
      <c r="F15" s="56">
        <v>48</v>
      </c>
      <c r="G15" s="18"/>
      <c r="H15" s="18"/>
      <c r="I15" s="18"/>
      <c r="J15" s="18"/>
      <c r="K15" s="18"/>
      <c r="L15" s="18"/>
      <c r="M15" s="27">
        <v>0</v>
      </c>
      <c r="N15" s="27">
        <v>48</v>
      </c>
      <c r="O15" s="60">
        <v>0</v>
      </c>
      <c r="P15" s="60">
        <v>0</v>
      </c>
    </row>
    <row r="16" spans="1:19" customFormat="1" x14ac:dyDescent="0.35">
      <c r="A16" s="18" t="s">
        <v>115</v>
      </c>
      <c r="B16" s="6" t="s">
        <v>72</v>
      </c>
      <c r="C16" s="18"/>
      <c r="D16" s="18">
        <v>2</v>
      </c>
      <c r="E16" s="18"/>
      <c r="F16" s="56">
        <v>136</v>
      </c>
      <c r="G16" s="18"/>
      <c r="H16" s="18"/>
      <c r="I16" s="18"/>
      <c r="J16" s="18"/>
      <c r="K16" s="18"/>
      <c r="L16" s="18"/>
      <c r="M16" s="27">
        <v>68</v>
      </c>
      <c r="N16" s="27">
        <v>68</v>
      </c>
      <c r="O16" s="60">
        <v>0</v>
      </c>
      <c r="P16" s="60">
        <v>0</v>
      </c>
    </row>
    <row r="17" spans="1:16" customFormat="1" x14ac:dyDescent="0.35">
      <c r="A17" s="18" t="s">
        <v>116</v>
      </c>
      <c r="B17" s="6" t="s">
        <v>14</v>
      </c>
      <c r="C17" s="18"/>
      <c r="D17" s="18">
        <v>3</v>
      </c>
      <c r="E17" s="18"/>
      <c r="F17" s="56">
        <v>72</v>
      </c>
      <c r="G17" s="18"/>
      <c r="H17" s="18"/>
      <c r="I17" s="18"/>
      <c r="J17" s="18"/>
      <c r="K17" s="18"/>
      <c r="L17" s="18"/>
      <c r="M17" s="27">
        <v>0</v>
      </c>
      <c r="N17" s="27">
        <v>0</v>
      </c>
      <c r="O17" s="60">
        <v>72</v>
      </c>
      <c r="P17" s="60">
        <v>0</v>
      </c>
    </row>
    <row r="18" spans="1:16" customFormat="1" x14ac:dyDescent="0.35">
      <c r="A18" s="18" t="s">
        <v>117</v>
      </c>
      <c r="B18" s="6" t="s">
        <v>73</v>
      </c>
      <c r="C18" s="18"/>
      <c r="D18" s="18">
        <v>1</v>
      </c>
      <c r="E18" s="18"/>
      <c r="F18" s="56">
        <v>68</v>
      </c>
      <c r="G18" s="18"/>
      <c r="H18" s="18"/>
      <c r="I18" s="18"/>
      <c r="J18" s="18"/>
      <c r="K18" s="18"/>
      <c r="L18" s="18"/>
      <c r="M18" s="27">
        <v>68</v>
      </c>
      <c r="N18" s="27">
        <v>0</v>
      </c>
      <c r="O18" s="60">
        <v>0</v>
      </c>
      <c r="P18" s="60">
        <v>0</v>
      </c>
    </row>
    <row r="19" spans="1:16" customFormat="1" x14ac:dyDescent="0.35">
      <c r="A19" s="18" t="s">
        <v>118</v>
      </c>
      <c r="B19" s="6" t="s">
        <v>11</v>
      </c>
      <c r="C19" s="18"/>
      <c r="D19" s="18">
        <v>3</v>
      </c>
      <c r="E19" s="18"/>
      <c r="F19" s="56">
        <f>M19+N19+O19</f>
        <v>98</v>
      </c>
      <c r="G19" s="18"/>
      <c r="H19" s="18"/>
      <c r="I19" s="18"/>
      <c r="J19" s="18"/>
      <c r="K19" s="18"/>
      <c r="L19" s="18"/>
      <c r="M19" s="27">
        <v>34</v>
      </c>
      <c r="N19" s="27">
        <v>36</v>
      </c>
      <c r="O19" s="60">
        <v>28</v>
      </c>
      <c r="P19" s="60">
        <v>0</v>
      </c>
    </row>
    <row r="20" spans="1:16" customFormat="1" x14ac:dyDescent="0.35">
      <c r="A20" s="18" t="s">
        <v>119</v>
      </c>
      <c r="B20" s="6" t="s">
        <v>74</v>
      </c>
      <c r="C20" s="18"/>
      <c r="D20" s="18">
        <v>1</v>
      </c>
      <c r="E20" s="18"/>
      <c r="F20" s="56">
        <v>68</v>
      </c>
      <c r="G20" s="18"/>
      <c r="H20" s="18"/>
      <c r="I20" s="18"/>
      <c r="J20" s="18"/>
      <c r="K20" s="18"/>
      <c r="L20" s="18"/>
      <c r="M20" s="27">
        <v>68</v>
      </c>
      <c r="N20" s="27">
        <v>0</v>
      </c>
      <c r="O20" s="60">
        <v>0</v>
      </c>
      <c r="P20" s="60">
        <v>0</v>
      </c>
    </row>
    <row r="21" spans="1:16" customFormat="1" ht="26" x14ac:dyDescent="0.35">
      <c r="A21" s="23" t="s">
        <v>120</v>
      </c>
      <c r="B21" s="6" t="s">
        <v>101</v>
      </c>
      <c r="C21" s="23"/>
      <c r="D21" s="23">
        <v>2</v>
      </c>
      <c r="E21" s="23"/>
      <c r="F21" s="56">
        <v>34</v>
      </c>
      <c r="G21" s="23"/>
      <c r="H21" s="23"/>
      <c r="I21" s="23"/>
      <c r="J21" s="23"/>
      <c r="K21" s="23">
        <v>2</v>
      </c>
      <c r="L21" s="23"/>
      <c r="M21" s="27">
        <v>0</v>
      </c>
      <c r="N21" s="27">
        <v>34</v>
      </c>
      <c r="O21" s="60">
        <v>0</v>
      </c>
      <c r="P21" s="60">
        <v>0</v>
      </c>
    </row>
    <row r="22" spans="1:16" customFormat="1" x14ac:dyDescent="0.35">
      <c r="A22" s="32" t="s">
        <v>121</v>
      </c>
      <c r="B22" s="33" t="s">
        <v>82</v>
      </c>
      <c r="C22" s="50"/>
      <c r="D22" s="63">
        <v>3</v>
      </c>
      <c r="E22" s="17"/>
      <c r="F22" s="57">
        <v>32</v>
      </c>
      <c r="G22" s="1"/>
      <c r="H22" s="32"/>
      <c r="I22" s="1"/>
      <c r="J22" s="17"/>
      <c r="K22" s="1"/>
      <c r="L22" s="1"/>
      <c r="M22" s="61">
        <v>0</v>
      </c>
      <c r="N22" s="61">
        <v>0</v>
      </c>
      <c r="O22" s="60">
        <v>32</v>
      </c>
      <c r="P22" s="60">
        <v>0</v>
      </c>
    </row>
    <row r="23" spans="1:16" x14ac:dyDescent="0.35">
      <c r="A23" s="7" t="s">
        <v>15</v>
      </c>
      <c r="B23" s="8" t="s">
        <v>16</v>
      </c>
      <c r="C23" s="7"/>
      <c r="D23" s="7"/>
      <c r="E23" s="7"/>
      <c r="F23" s="7">
        <f>F24+F25+F26+F27+F28</f>
        <v>215</v>
      </c>
      <c r="G23" s="7">
        <f t="shared" ref="G23:P23" si="1">G24+G25+G26+G27+G28</f>
        <v>46</v>
      </c>
      <c r="H23" s="7">
        <f t="shared" si="1"/>
        <v>76</v>
      </c>
      <c r="I23" s="7">
        <f t="shared" si="1"/>
        <v>121</v>
      </c>
      <c r="J23" s="7">
        <f t="shared" si="1"/>
        <v>0</v>
      </c>
      <c r="K23" s="7">
        <f t="shared" si="1"/>
        <v>0</v>
      </c>
      <c r="L23" s="7">
        <f t="shared" si="1"/>
        <v>4</v>
      </c>
      <c r="M23" s="7">
        <f t="shared" si="1"/>
        <v>0</v>
      </c>
      <c r="N23" s="7">
        <f t="shared" si="1"/>
        <v>0</v>
      </c>
      <c r="O23" s="7">
        <f t="shared" si="1"/>
        <v>68</v>
      </c>
      <c r="P23" s="7">
        <f t="shared" si="1"/>
        <v>147</v>
      </c>
    </row>
    <row r="24" spans="1:16" x14ac:dyDescent="0.35">
      <c r="A24" s="15" t="s">
        <v>17</v>
      </c>
      <c r="B24" s="6" t="s">
        <v>23</v>
      </c>
      <c r="C24" s="15"/>
      <c r="D24" s="15">
        <v>3</v>
      </c>
      <c r="E24" s="15"/>
      <c r="F24" s="56">
        <v>36</v>
      </c>
      <c r="G24" s="15">
        <v>8</v>
      </c>
      <c r="H24" s="15">
        <v>12</v>
      </c>
      <c r="I24" s="37">
        <v>8</v>
      </c>
      <c r="J24" s="17"/>
      <c r="K24" s="40"/>
      <c r="L24" s="15">
        <v>2</v>
      </c>
      <c r="M24" s="27"/>
      <c r="N24" s="27">
        <v>0</v>
      </c>
      <c r="O24" s="60">
        <v>36</v>
      </c>
      <c r="P24" s="60">
        <v>0</v>
      </c>
    </row>
    <row r="25" spans="1:16" x14ac:dyDescent="0.35">
      <c r="A25" s="15" t="s">
        <v>18</v>
      </c>
      <c r="B25" s="13" t="s">
        <v>21</v>
      </c>
      <c r="C25" s="15"/>
      <c r="D25" s="15">
        <v>4</v>
      </c>
      <c r="E25" s="15"/>
      <c r="F25" s="56">
        <v>36</v>
      </c>
      <c r="G25" s="15">
        <v>18</v>
      </c>
      <c r="H25" s="15">
        <v>18</v>
      </c>
      <c r="I25" s="38">
        <v>18</v>
      </c>
      <c r="J25" s="17"/>
      <c r="K25" s="40"/>
      <c r="L25" s="15"/>
      <c r="M25" s="27"/>
      <c r="N25" s="27">
        <v>0</v>
      </c>
      <c r="O25" s="60">
        <v>0</v>
      </c>
      <c r="P25" s="60">
        <v>36</v>
      </c>
    </row>
    <row r="26" spans="1:16" x14ac:dyDescent="0.35">
      <c r="A26" s="15" t="s">
        <v>20</v>
      </c>
      <c r="B26" s="13" t="s">
        <v>19</v>
      </c>
      <c r="C26" s="15"/>
      <c r="D26" s="15">
        <v>3</v>
      </c>
      <c r="E26" s="15"/>
      <c r="F26" s="56">
        <v>32</v>
      </c>
      <c r="G26" s="15">
        <v>10</v>
      </c>
      <c r="H26" s="15">
        <v>20</v>
      </c>
      <c r="I26" s="37">
        <v>10</v>
      </c>
      <c r="J26" s="17"/>
      <c r="K26" s="40"/>
      <c r="L26" s="15">
        <v>2</v>
      </c>
      <c r="M26" s="27"/>
      <c r="N26" s="27">
        <v>0</v>
      </c>
      <c r="O26" s="60">
        <v>32</v>
      </c>
      <c r="P26" s="60">
        <v>0</v>
      </c>
    </row>
    <row r="27" spans="1:16" x14ac:dyDescent="0.35">
      <c r="A27" s="15" t="s">
        <v>22</v>
      </c>
      <c r="B27" s="13" t="s">
        <v>24</v>
      </c>
      <c r="C27" s="15"/>
      <c r="D27" s="15">
        <v>2</v>
      </c>
      <c r="E27" s="15"/>
      <c r="F27" s="56">
        <v>71</v>
      </c>
      <c r="G27" s="15">
        <v>10</v>
      </c>
      <c r="H27" s="15">
        <v>26</v>
      </c>
      <c r="I27" s="37">
        <v>45</v>
      </c>
      <c r="J27" s="17"/>
      <c r="K27" s="40"/>
      <c r="L27" s="15"/>
      <c r="M27" s="27"/>
      <c r="N27" s="27">
        <v>0</v>
      </c>
      <c r="O27" s="60">
        <v>0</v>
      </c>
      <c r="P27" s="60">
        <v>71</v>
      </c>
    </row>
    <row r="28" spans="1:16" x14ac:dyDescent="0.35">
      <c r="A28" s="15" t="s">
        <v>126</v>
      </c>
      <c r="B28" s="13" t="s">
        <v>11</v>
      </c>
      <c r="C28" s="15"/>
      <c r="D28" s="15">
        <v>4</v>
      </c>
      <c r="E28" s="15"/>
      <c r="F28" s="56">
        <v>40</v>
      </c>
      <c r="G28" s="15"/>
      <c r="H28" s="15">
        <v>0</v>
      </c>
      <c r="I28" s="37">
        <v>40</v>
      </c>
      <c r="J28" s="17"/>
      <c r="K28" s="40"/>
      <c r="L28" s="15"/>
      <c r="M28" s="27"/>
      <c r="N28" s="27">
        <v>0</v>
      </c>
      <c r="O28" s="60">
        <v>0</v>
      </c>
      <c r="P28" s="60">
        <v>40</v>
      </c>
    </row>
    <row r="29" spans="1:16" x14ac:dyDescent="0.35">
      <c r="A29" s="7" t="s">
        <v>25</v>
      </c>
      <c r="B29" s="8" t="s">
        <v>26</v>
      </c>
      <c r="C29" s="7"/>
      <c r="D29" s="7"/>
      <c r="E29" s="7"/>
      <c r="F29" s="7">
        <f>F30</f>
        <v>1225</v>
      </c>
      <c r="G29" s="7">
        <f t="shared" ref="G29:P29" si="2">G30</f>
        <v>766</v>
      </c>
      <c r="H29" s="7">
        <f t="shared" si="2"/>
        <v>295</v>
      </c>
      <c r="I29" s="7">
        <f t="shared" si="2"/>
        <v>224</v>
      </c>
      <c r="J29" s="7">
        <f t="shared" si="2"/>
        <v>648</v>
      </c>
      <c r="K29" s="7">
        <f t="shared" si="2"/>
        <v>36</v>
      </c>
      <c r="L29" s="7">
        <f t="shared" si="2"/>
        <v>26</v>
      </c>
      <c r="M29" s="7">
        <f t="shared" si="2"/>
        <v>102</v>
      </c>
      <c r="N29" s="7">
        <f t="shared" si="2"/>
        <v>201</v>
      </c>
      <c r="O29" s="7">
        <f t="shared" si="2"/>
        <v>190</v>
      </c>
      <c r="P29" s="7">
        <f t="shared" si="2"/>
        <v>192</v>
      </c>
    </row>
    <row r="30" spans="1:16" x14ac:dyDescent="0.35">
      <c r="A30" s="7" t="s">
        <v>27</v>
      </c>
      <c r="B30" s="8" t="s">
        <v>28</v>
      </c>
      <c r="C30" s="7"/>
      <c r="D30" s="7"/>
      <c r="E30" s="7"/>
      <c r="F30" s="7">
        <f>F31+F36+F49</f>
        <v>1225</v>
      </c>
      <c r="G30" s="7">
        <f t="shared" ref="G30:P30" si="3">G31+G36+G49</f>
        <v>766</v>
      </c>
      <c r="H30" s="7">
        <f t="shared" si="3"/>
        <v>295</v>
      </c>
      <c r="I30" s="7">
        <f t="shared" si="3"/>
        <v>224</v>
      </c>
      <c r="J30" s="7">
        <f t="shared" si="3"/>
        <v>648</v>
      </c>
      <c r="K30" s="7">
        <f t="shared" si="3"/>
        <v>36</v>
      </c>
      <c r="L30" s="7">
        <f t="shared" si="3"/>
        <v>26</v>
      </c>
      <c r="M30" s="7">
        <f t="shared" si="3"/>
        <v>102</v>
      </c>
      <c r="N30" s="7">
        <f t="shared" si="3"/>
        <v>201</v>
      </c>
      <c r="O30" s="7">
        <f t="shared" si="3"/>
        <v>190</v>
      </c>
      <c r="P30" s="7">
        <f t="shared" si="3"/>
        <v>192</v>
      </c>
    </row>
    <row r="31" spans="1:16" ht="26" x14ac:dyDescent="0.35">
      <c r="A31" s="9" t="s">
        <v>29</v>
      </c>
      <c r="B31" s="10" t="s">
        <v>129</v>
      </c>
      <c r="C31" s="9"/>
      <c r="D31" s="9"/>
      <c r="E31" s="9"/>
      <c r="F31" s="9">
        <f>F32+F33+F34+F35</f>
        <v>292</v>
      </c>
      <c r="G31" s="9">
        <f t="shared" ref="G31:O31" si="4">G32+G33</f>
        <v>72</v>
      </c>
      <c r="H31" s="9">
        <f t="shared" si="4"/>
        <v>92</v>
      </c>
      <c r="I31" s="9">
        <f t="shared" si="4"/>
        <v>70</v>
      </c>
      <c r="J31" s="9">
        <f>J34+J35</f>
        <v>108</v>
      </c>
      <c r="K31" s="9">
        <f t="shared" si="4"/>
        <v>16</v>
      </c>
      <c r="L31" s="9">
        <f t="shared" si="4"/>
        <v>6</v>
      </c>
      <c r="M31" s="9">
        <f t="shared" si="4"/>
        <v>66</v>
      </c>
      <c r="N31" s="9">
        <f t="shared" si="4"/>
        <v>118</v>
      </c>
      <c r="O31" s="9">
        <f t="shared" si="4"/>
        <v>0</v>
      </c>
      <c r="P31" s="9">
        <f>P32+P33</f>
        <v>0</v>
      </c>
    </row>
    <row r="32" spans="1:16" ht="26" x14ac:dyDescent="0.35">
      <c r="A32" s="26" t="s">
        <v>30</v>
      </c>
      <c r="B32" s="25" t="s">
        <v>78</v>
      </c>
      <c r="C32" s="26"/>
      <c r="D32" s="26"/>
      <c r="E32" s="26">
        <v>2</v>
      </c>
      <c r="F32" s="26">
        <v>122</v>
      </c>
      <c r="G32" s="26">
        <v>42</v>
      </c>
      <c r="H32" s="26">
        <v>71</v>
      </c>
      <c r="I32" s="39">
        <v>40</v>
      </c>
      <c r="J32" s="36" t="s">
        <v>122</v>
      </c>
      <c r="K32" s="41">
        <v>8</v>
      </c>
      <c r="L32" s="26">
        <v>3</v>
      </c>
      <c r="M32" s="51">
        <v>66</v>
      </c>
      <c r="N32" s="26">
        <v>56</v>
      </c>
      <c r="O32" s="26">
        <v>0</v>
      </c>
      <c r="P32" s="26">
        <v>0</v>
      </c>
    </row>
    <row r="33" spans="1:16" ht="15" customHeight="1" x14ac:dyDescent="0.35">
      <c r="A33" s="26" t="s">
        <v>53</v>
      </c>
      <c r="B33" s="25" t="s">
        <v>54</v>
      </c>
      <c r="C33" s="26"/>
      <c r="D33" s="26"/>
      <c r="E33" s="26">
        <v>2</v>
      </c>
      <c r="F33" s="26">
        <v>62</v>
      </c>
      <c r="G33" s="26">
        <v>30</v>
      </c>
      <c r="H33" s="26">
        <v>21</v>
      </c>
      <c r="I33" s="26">
        <v>30</v>
      </c>
      <c r="J33" s="36"/>
      <c r="K33" s="35">
        <v>8</v>
      </c>
      <c r="L33" s="26">
        <v>3</v>
      </c>
      <c r="M33" s="26"/>
      <c r="N33" s="26">
        <v>62</v>
      </c>
      <c r="O33" s="51">
        <v>0</v>
      </c>
      <c r="P33" s="26">
        <v>0</v>
      </c>
    </row>
    <row r="34" spans="1:16" x14ac:dyDescent="0.35">
      <c r="A34" s="27" t="s">
        <v>31</v>
      </c>
      <c r="B34" s="28" t="s">
        <v>79</v>
      </c>
      <c r="C34" s="27"/>
      <c r="D34" s="27">
        <v>2</v>
      </c>
      <c r="E34" s="29"/>
      <c r="F34" s="27">
        <v>72</v>
      </c>
      <c r="G34" s="27">
        <v>72</v>
      </c>
      <c r="H34" s="27"/>
      <c r="I34" s="30"/>
      <c r="J34" s="42">
        <v>72</v>
      </c>
      <c r="K34" s="30"/>
      <c r="L34" s="27"/>
      <c r="M34" s="27">
        <v>0</v>
      </c>
      <c r="N34" s="27">
        <v>72</v>
      </c>
      <c r="O34" s="27">
        <v>0</v>
      </c>
      <c r="P34" s="27">
        <v>0</v>
      </c>
    </row>
    <row r="35" spans="1:16" ht="26" x14ac:dyDescent="0.35">
      <c r="A35" s="27" t="s">
        <v>32</v>
      </c>
      <c r="B35" s="28" t="s">
        <v>33</v>
      </c>
      <c r="C35" s="27"/>
      <c r="D35" s="27"/>
      <c r="E35" s="27" t="s">
        <v>100</v>
      </c>
      <c r="F35" s="27">
        <v>36</v>
      </c>
      <c r="G35" s="27">
        <v>36</v>
      </c>
      <c r="H35" s="27"/>
      <c r="I35" s="30"/>
      <c r="J35" s="42">
        <v>36</v>
      </c>
      <c r="K35" s="30">
        <v>0</v>
      </c>
      <c r="L35" s="27"/>
      <c r="M35" s="27">
        <v>0</v>
      </c>
      <c r="N35" s="27">
        <v>36</v>
      </c>
      <c r="O35" s="27">
        <v>0</v>
      </c>
      <c r="P35" s="27">
        <v>0</v>
      </c>
    </row>
    <row r="36" spans="1:16" x14ac:dyDescent="0.35">
      <c r="A36" s="9" t="s">
        <v>34</v>
      </c>
      <c r="B36" s="10" t="s">
        <v>55</v>
      </c>
      <c r="C36" s="9"/>
      <c r="D36" s="9"/>
      <c r="E36" s="9"/>
      <c r="F36" s="56">
        <f>F37+F38+F39+F46+F48</f>
        <v>337</v>
      </c>
      <c r="G36" s="9">
        <f t="shared" ref="G36:P36" si="5">G37+G38+G39+G46+G48</f>
        <v>182</v>
      </c>
      <c r="H36" s="9">
        <f t="shared" si="5"/>
        <v>132</v>
      </c>
      <c r="I36" s="9">
        <f t="shared" si="5"/>
        <v>74</v>
      </c>
      <c r="J36" s="9">
        <f t="shared" si="5"/>
        <v>108</v>
      </c>
      <c r="K36" s="9">
        <f t="shared" si="5"/>
        <v>12</v>
      </c>
      <c r="L36" s="9">
        <f t="shared" si="5"/>
        <v>15</v>
      </c>
      <c r="M36" s="9">
        <f t="shared" si="5"/>
        <v>0</v>
      </c>
      <c r="N36" s="9">
        <f t="shared" si="5"/>
        <v>83</v>
      </c>
      <c r="O36" s="9">
        <f t="shared" si="5"/>
        <v>170</v>
      </c>
      <c r="P36" s="9">
        <f t="shared" si="5"/>
        <v>84</v>
      </c>
    </row>
    <row r="37" spans="1:16" ht="15.75" customHeight="1" x14ac:dyDescent="0.35">
      <c r="A37" s="26" t="s">
        <v>35</v>
      </c>
      <c r="B37" s="25" t="s">
        <v>56</v>
      </c>
      <c r="C37" s="26"/>
      <c r="D37" s="26"/>
      <c r="E37" s="26">
        <v>4</v>
      </c>
      <c r="F37" s="26">
        <v>81</v>
      </c>
      <c r="G37" s="26">
        <v>32</v>
      </c>
      <c r="H37" s="26">
        <v>37</v>
      </c>
      <c r="I37" s="26">
        <v>32</v>
      </c>
      <c r="J37" s="43"/>
      <c r="K37" s="26">
        <v>8</v>
      </c>
      <c r="L37" s="26">
        <v>4</v>
      </c>
      <c r="M37" s="26"/>
      <c r="N37" s="26">
        <v>0</v>
      </c>
      <c r="O37" s="26">
        <v>43</v>
      </c>
      <c r="P37" s="26">
        <v>38</v>
      </c>
    </row>
    <row r="38" spans="1:16" ht="15.75" customHeight="1" x14ac:dyDescent="0.35">
      <c r="A38" s="46"/>
      <c r="B38" s="47" t="s">
        <v>102</v>
      </c>
      <c r="C38" s="46">
        <v>4</v>
      </c>
      <c r="D38" s="46"/>
      <c r="E38" s="46"/>
      <c r="F38" s="56">
        <v>34</v>
      </c>
      <c r="G38" s="46">
        <v>10</v>
      </c>
      <c r="H38" s="46">
        <v>19</v>
      </c>
      <c r="I38" s="46">
        <v>10</v>
      </c>
      <c r="J38" s="49"/>
      <c r="K38" s="46"/>
      <c r="L38" s="46">
        <v>5</v>
      </c>
      <c r="M38" s="62"/>
      <c r="N38" s="62"/>
      <c r="O38" s="60"/>
      <c r="P38" s="60">
        <v>34</v>
      </c>
    </row>
    <row r="39" spans="1:16" ht="16.5" customHeight="1" x14ac:dyDescent="0.35">
      <c r="A39" s="26" t="s">
        <v>61</v>
      </c>
      <c r="B39" s="25" t="s">
        <v>57</v>
      </c>
      <c r="C39" s="26"/>
      <c r="D39" s="26"/>
      <c r="E39" s="26">
        <v>4</v>
      </c>
      <c r="F39" s="26">
        <f>F40+F41+F42+F43+F44+F45</f>
        <v>114</v>
      </c>
      <c r="G39" s="26">
        <f t="shared" ref="G39:O39" si="6">G40+G41+G42+G43+G44+G45</f>
        <v>32</v>
      </c>
      <c r="H39" s="26">
        <f t="shared" si="6"/>
        <v>76</v>
      </c>
      <c r="I39" s="26">
        <f t="shared" si="6"/>
        <v>32</v>
      </c>
      <c r="J39" s="26">
        <f t="shared" si="6"/>
        <v>0</v>
      </c>
      <c r="K39" s="26">
        <v>4</v>
      </c>
      <c r="L39" s="26">
        <f t="shared" si="6"/>
        <v>6</v>
      </c>
      <c r="M39" s="26">
        <f t="shared" si="6"/>
        <v>0</v>
      </c>
      <c r="N39" s="26">
        <f t="shared" si="6"/>
        <v>83</v>
      </c>
      <c r="O39" s="26">
        <f t="shared" si="6"/>
        <v>19</v>
      </c>
      <c r="P39" s="26">
        <f>P40+P41+P42+P43+P44+P45</f>
        <v>12</v>
      </c>
    </row>
    <row r="40" spans="1:16" ht="24.5" customHeight="1" x14ac:dyDescent="0.35">
      <c r="A40" s="46"/>
      <c r="B40" s="47" t="s">
        <v>92</v>
      </c>
      <c r="C40" s="46"/>
      <c r="D40" s="46"/>
      <c r="E40" s="46"/>
      <c r="F40" s="56">
        <v>48</v>
      </c>
      <c r="G40" s="46">
        <v>12</v>
      </c>
      <c r="H40" s="46">
        <v>30</v>
      </c>
      <c r="I40" s="48">
        <v>12</v>
      </c>
      <c r="J40" s="49"/>
      <c r="K40" s="48"/>
      <c r="L40" s="46">
        <v>6</v>
      </c>
      <c r="M40" s="27"/>
      <c r="N40" s="27">
        <v>43</v>
      </c>
      <c r="O40" s="60">
        <v>5</v>
      </c>
      <c r="P40" s="60">
        <v>0</v>
      </c>
    </row>
    <row r="41" spans="1:16" ht="16.5" customHeight="1" x14ac:dyDescent="0.35">
      <c r="A41" s="46"/>
      <c r="B41" s="47" t="s">
        <v>93</v>
      </c>
      <c r="C41" s="46"/>
      <c r="D41" s="46"/>
      <c r="E41" s="46"/>
      <c r="F41" s="56">
        <v>12</v>
      </c>
      <c r="G41" s="46">
        <v>4</v>
      </c>
      <c r="H41" s="46">
        <v>8</v>
      </c>
      <c r="I41" s="48">
        <v>4</v>
      </c>
      <c r="J41" s="49"/>
      <c r="K41" s="48"/>
      <c r="L41" s="46"/>
      <c r="M41" s="27"/>
      <c r="N41" s="27">
        <v>12</v>
      </c>
      <c r="O41" s="60">
        <v>0</v>
      </c>
      <c r="P41" s="60">
        <v>0</v>
      </c>
    </row>
    <row r="42" spans="1:16" ht="22" customHeight="1" x14ac:dyDescent="0.35">
      <c r="A42" s="46"/>
      <c r="B42" s="47" t="s">
        <v>94</v>
      </c>
      <c r="C42" s="46"/>
      <c r="D42" s="46"/>
      <c r="E42" s="46"/>
      <c r="F42" s="56">
        <v>14</v>
      </c>
      <c r="G42" s="46">
        <v>2</v>
      </c>
      <c r="H42" s="46">
        <v>12</v>
      </c>
      <c r="I42" s="48">
        <v>2</v>
      </c>
      <c r="J42" s="49"/>
      <c r="K42" s="48"/>
      <c r="L42" s="46"/>
      <c r="M42" s="27"/>
      <c r="N42" s="27">
        <v>0</v>
      </c>
      <c r="O42" s="60">
        <v>14</v>
      </c>
      <c r="P42" s="60">
        <v>0</v>
      </c>
    </row>
    <row r="43" spans="1:16" ht="31.5" customHeight="1" x14ac:dyDescent="0.35">
      <c r="A43" s="46"/>
      <c r="B43" s="47" t="s">
        <v>95</v>
      </c>
      <c r="C43" s="46"/>
      <c r="D43" s="46"/>
      <c r="E43" s="46"/>
      <c r="F43" s="56">
        <v>16</v>
      </c>
      <c r="G43" s="46">
        <v>8</v>
      </c>
      <c r="H43" s="46">
        <v>8</v>
      </c>
      <c r="I43" s="48">
        <v>8</v>
      </c>
      <c r="J43" s="49"/>
      <c r="K43" s="48"/>
      <c r="L43" s="46"/>
      <c r="M43" s="27"/>
      <c r="N43" s="27">
        <v>16</v>
      </c>
      <c r="O43" s="60">
        <v>0</v>
      </c>
      <c r="P43" s="60">
        <v>0</v>
      </c>
    </row>
    <row r="44" spans="1:16" ht="25.5" customHeight="1" x14ac:dyDescent="0.35">
      <c r="A44" s="46"/>
      <c r="B44" s="47" t="s">
        <v>96</v>
      </c>
      <c r="C44" s="46"/>
      <c r="D44" s="46"/>
      <c r="E44" s="46"/>
      <c r="F44" s="56">
        <v>12</v>
      </c>
      <c r="G44" s="46">
        <v>4</v>
      </c>
      <c r="H44" s="46">
        <v>8</v>
      </c>
      <c r="I44" s="48">
        <v>4</v>
      </c>
      <c r="J44" s="49"/>
      <c r="K44" s="48"/>
      <c r="L44" s="46"/>
      <c r="M44" s="27"/>
      <c r="N44" s="27">
        <v>12</v>
      </c>
      <c r="O44" s="60">
        <v>0</v>
      </c>
      <c r="P44" s="60">
        <v>0</v>
      </c>
    </row>
    <row r="45" spans="1:16" ht="26.5" customHeight="1" x14ac:dyDescent="0.35">
      <c r="A45" s="46"/>
      <c r="B45" s="47" t="s">
        <v>127</v>
      </c>
      <c r="C45" s="46"/>
      <c r="D45" s="46"/>
      <c r="E45" s="46"/>
      <c r="F45" s="56">
        <v>12</v>
      </c>
      <c r="G45" s="46">
        <v>2</v>
      </c>
      <c r="H45" s="46">
        <v>10</v>
      </c>
      <c r="I45" s="48">
        <v>2</v>
      </c>
      <c r="J45" s="49"/>
      <c r="K45" s="48"/>
      <c r="L45" s="46"/>
      <c r="M45" s="27"/>
      <c r="N45" s="27">
        <v>0</v>
      </c>
      <c r="O45" s="60">
        <v>0</v>
      </c>
      <c r="P45" s="60">
        <v>12</v>
      </c>
    </row>
    <row r="46" spans="1:16" x14ac:dyDescent="0.35">
      <c r="A46" s="27" t="s">
        <v>36</v>
      </c>
      <c r="B46" s="28" t="s">
        <v>80</v>
      </c>
      <c r="C46" s="29"/>
      <c r="D46" s="27">
        <v>3</v>
      </c>
      <c r="E46" s="27"/>
      <c r="F46" s="27">
        <v>72</v>
      </c>
      <c r="G46" s="27">
        <v>72</v>
      </c>
      <c r="H46" s="27"/>
      <c r="I46" s="27"/>
      <c r="J46" s="44">
        <v>72</v>
      </c>
      <c r="K46" s="27"/>
      <c r="L46" s="27"/>
      <c r="M46" s="27">
        <v>0</v>
      </c>
      <c r="N46" s="27">
        <v>0</v>
      </c>
      <c r="O46" s="27">
        <v>72</v>
      </c>
      <c r="P46" s="27">
        <v>0</v>
      </c>
    </row>
    <row r="47" spans="1:16" x14ac:dyDescent="0.35">
      <c r="A47" s="27"/>
      <c r="B47" s="28" t="s">
        <v>123</v>
      </c>
      <c r="C47" s="58"/>
      <c r="D47" s="27"/>
      <c r="E47" s="27"/>
      <c r="F47" s="27" t="s">
        <v>124</v>
      </c>
      <c r="G47" s="27"/>
      <c r="H47" s="27"/>
      <c r="I47" s="27"/>
      <c r="J47" s="44"/>
      <c r="K47" s="27"/>
      <c r="L47" s="27"/>
      <c r="M47" s="27"/>
      <c r="N47" s="27"/>
      <c r="O47" s="27" t="s">
        <v>125</v>
      </c>
      <c r="P47" s="27" t="s">
        <v>125</v>
      </c>
    </row>
    <row r="48" spans="1:16" x14ac:dyDescent="0.35">
      <c r="A48" s="27" t="s">
        <v>37</v>
      </c>
      <c r="B48" s="28" t="s">
        <v>33</v>
      </c>
      <c r="C48" s="27"/>
      <c r="D48" s="27"/>
      <c r="E48" s="27" t="s">
        <v>99</v>
      </c>
      <c r="F48" s="27">
        <v>36</v>
      </c>
      <c r="G48" s="27">
        <v>36</v>
      </c>
      <c r="H48" s="27"/>
      <c r="I48" s="27"/>
      <c r="J48" s="44">
        <v>36</v>
      </c>
      <c r="K48" s="27"/>
      <c r="L48" s="27"/>
      <c r="M48" s="27">
        <v>0</v>
      </c>
      <c r="N48" s="27">
        <v>0</v>
      </c>
      <c r="O48" s="27">
        <v>36</v>
      </c>
      <c r="P48" s="27">
        <v>0</v>
      </c>
    </row>
    <row r="49" spans="1:18" x14ac:dyDescent="0.35">
      <c r="A49" s="9" t="s">
        <v>62</v>
      </c>
      <c r="B49" s="10" t="s">
        <v>58</v>
      </c>
      <c r="C49" s="9"/>
      <c r="D49" s="9"/>
      <c r="E49" s="9"/>
      <c r="F49" s="9">
        <f>F50+F51+F52+F53+F54</f>
        <v>596</v>
      </c>
      <c r="G49" s="9">
        <f t="shared" ref="G49:O49" si="7">G50+G51+G52+G53+G54</f>
        <v>512</v>
      </c>
      <c r="H49" s="9">
        <f t="shared" si="7"/>
        <v>71</v>
      </c>
      <c r="I49" s="9">
        <f t="shared" si="7"/>
        <v>80</v>
      </c>
      <c r="J49" s="9">
        <f t="shared" si="7"/>
        <v>432</v>
      </c>
      <c r="K49" s="9">
        <f t="shared" si="7"/>
        <v>8</v>
      </c>
      <c r="L49" s="9">
        <f t="shared" si="7"/>
        <v>5</v>
      </c>
      <c r="M49" s="9">
        <f t="shared" si="7"/>
        <v>36</v>
      </c>
      <c r="N49" s="9">
        <f t="shared" si="7"/>
        <v>0</v>
      </c>
      <c r="O49" s="9">
        <f t="shared" si="7"/>
        <v>20</v>
      </c>
      <c r="P49" s="9">
        <f>P50+P51+P52</f>
        <v>108</v>
      </c>
    </row>
    <row r="50" spans="1:18" ht="16.5" customHeight="1" x14ac:dyDescent="0.35">
      <c r="A50" s="26" t="s">
        <v>63</v>
      </c>
      <c r="B50" s="25" t="s">
        <v>59</v>
      </c>
      <c r="C50" s="26"/>
      <c r="D50" s="26">
        <v>1</v>
      </c>
      <c r="E50" s="26"/>
      <c r="F50" s="26">
        <v>36</v>
      </c>
      <c r="G50" s="26">
        <v>18</v>
      </c>
      <c r="H50" s="26">
        <v>18</v>
      </c>
      <c r="I50" s="26">
        <v>18</v>
      </c>
      <c r="J50" s="43"/>
      <c r="K50" s="26"/>
      <c r="L50" s="26"/>
      <c r="M50" s="26">
        <v>36</v>
      </c>
      <c r="N50" s="51">
        <v>0</v>
      </c>
      <c r="O50" s="51">
        <v>0</v>
      </c>
      <c r="P50" s="26">
        <v>0</v>
      </c>
    </row>
    <row r="51" spans="1:18" ht="16.5" customHeight="1" x14ac:dyDescent="0.35">
      <c r="A51" s="46"/>
      <c r="B51" s="47" t="s">
        <v>84</v>
      </c>
      <c r="C51" s="46">
        <v>3</v>
      </c>
      <c r="D51" s="46"/>
      <c r="E51" s="46"/>
      <c r="F51" s="46">
        <v>20</v>
      </c>
      <c r="G51" s="46">
        <v>12</v>
      </c>
      <c r="H51" s="46">
        <v>8</v>
      </c>
      <c r="I51" s="46">
        <v>12</v>
      </c>
      <c r="J51" s="53"/>
      <c r="K51" s="46"/>
      <c r="L51" s="46"/>
      <c r="M51" s="46">
        <v>0</v>
      </c>
      <c r="N51" s="54">
        <v>0</v>
      </c>
      <c r="O51" s="54">
        <v>20</v>
      </c>
      <c r="P51" s="46">
        <v>0</v>
      </c>
    </row>
    <row r="52" spans="1:18" ht="16.5" customHeight="1" x14ac:dyDescent="0.35">
      <c r="A52" s="26" t="s">
        <v>64</v>
      </c>
      <c r="B52" s="25" t="s">
        <v>60</v>
      </c>
      <c r="C52" s="26"/>
      <c r="D52" s="26"/>
      <c r="E52" s="26">
        <v>4</v>
      </c>
      <c r="F52" s="26">
        <v>108</v>
      </c>
      <c r="G52" s="26">
        <v>50</v>
      </c>
      <c r="H52" s="26">
        <v>45</v>
      </c>
      <c r="I52" s="26">
        <v>50</v>
      </c>
      <c r="J52" s="36"/>
      <c r="K52" s="26">
        <v>8</v>
      </c>
      <c r="L52" s="26">
        <v>5</v>
      </c>
      <c r="M52" s="26"/>
      <c r="N52" s="51">
        <v>0</v>
      </c>
      <c r="O52" s="51">
        <v>0</v>
      </c>
      <c r="P52" s="26">
        <v>108</v>
      </c>
    </row>
    <row r="53" spans="1:18" x14ac:dyDescent="0.35">
      <c r="A53" s="30" t="s">
        <v>68</v>
      </c>
      <c r="B53" s="31" t="s">
        <v>128</v>
      </c>
      <c r="C53" s="30"/>
      <c r="D53" s="30">
        <v>4</v>
      </c>
      <c r="E53" s="30"/>
      <c r="F53" s="30">
        <v>144</v>
      </c>
      <c r="G53" s="30">
        <v>144</v>
      </c>
      <c r="H53" s="30"/>
      <c r="I53" s="30">
        <v>0</v>
      </c>
      <c r="J53" s="30">
        <v>144</v>
      </c>
      <c r="K53" s="30"/>
      <c r="L53" s="30"/>
      <c r="M53" s="30">
        <v>0</v>
      </c>
      <c r="N53" s="30">
        <v>0</v>
      </c>
      <c r="O53" s="30">
        <v>0</v>
      </c>
      <c r="P53" s="30">
        <v>144</v>
      </c>
    </row>
    <row r="54" spans="1:18" x14ac:dyDescent="0.35">
      <c r="A54" s="30" t="s">
        <v>65</v>
      </c>
      <c r="B54" s="31" t="s">
        <v>33</v>
      </c>
      <c r="C54" s="30"/>
      <c r="D54" s="30"/>
      <c r="E54" s="30" t="s">
        <v>98</v>
      </c>
      <c r="F54" s="30">
        <v>288</v>
      </c>
      <c r="G54" s="30">
        <v>288</v>
      </c>
      <c r="H54" s="30">
        <v>0</v>
      </c>
      <c r="I54" s="30">
        <v>0</v>
      </c>
      <c r="J54" s="30">
        <v>288</v>
      </c>
      <c r="K54" s="30">
        <v>0</v>
      </c>
      <c r="L54" s="30"/>
      <c r="M54" s="30">
        <v>0</v>
      </c>
      <c r="N54" s="30">
        <v>0</v>
      </c>
      <c r="O54" s="30">
        <v>0</v>
      </c>
      <c r="P54" s="30">
        <v>288</v>
      </c>
      <c r="R54" s="1" t="s">
        <v>69</v>
      </c>
    </row>
    <row r="55" spans="1:18" x14ac:dyDescent="0.35">
      <c r="A55" s="16" t="s">
        <v>41</v>
      </c>
      <c r="B55" s="3" t="s">
        <v>42</v>
      </c>
      <c r="C55" s="6"/>
      <c r="D55" s="6"/>
      <c r="E55" s="6"/>
      <c r="F55" s="34">
        <v>36</v>
      </c>
      <c r="G55" s="6"/>
      <c r="H55" s="16">
        <v>0</v>
      </c>
      <c r="I55" s="15"/>
      <c r="J55" s="15"/>
      <c r="K55" s="16"/>
      <c r="L55" s="16"/>
      <c r="M55" s="16"/>
      <c r="N55" s="16"/>
      <c r="O55" s="16"/>
      <c r="P55" s="16">
        <v>36</v>
      </c>
    </row>
    <row r="56" spans="1:18" x14ac:dyDescent="0.35">
      <c r="A56" s="77" t="s">
        <v>38</v>
      </c>
      <c r="B56" s="78"/>
      <c r="C56" s="16"/>
      <c r="D56" s="16"/>
      <c r="E56" s="16"/>
      <c r="F56" s="16">
        <f>F55+F30+F23+F7</f>
        <v>2952</v>
      </c>
      <c r="G56" s="52">
        <f>G55+G54+G53+G49+G48+G46+G39+G37+G35+G34+G31+G23+G7</f>
        <v>1342</v>
      </c>
      <c r="H56" s="52">
        <f>H55+H54+H53+H49+H48+H46+H39+H37+H35+H34+H31+H23+H7</f>
        <v>352</v>
      </c>
      <c r="I56" s="52">
        <f>I55+I54+I53+I49+I48+I46+I39+I37+I35+I34+I31+I23+I7</f>
        <v>335</v>
      </c>
      <c r="J56" s="52">
        <f>J49+J36+J31</f>
        <v>648</v>
      </c>
      <c r="K56" s="52">
        <f>K55+K54+K53+K49+K48+K46+K39+K37+K35+K34+K31+K23+K7</f>
        <v>60</v>
      </c>
      <c r="L56" s="52">
        <f>L30+L23</f>
        <v>30</v>
      </c>
      <c r="M56" s="52">
        <f>M55+M54+M53+M52+M51+M50+M48+M46+M39+M38+M37+M35+M34+M33+M32+M23+M7</f>
        <v>612</v>
      </c>
      <c r="N56" s="52">
        <f t="shared" ref="N56:P56" si="8">N55+N54+N53+N52+N51+N50+N48+N46+N39+N38+N37+N35+N34+N33+N32+N23+N7</f>
        <v>864</v>
      </c>
      <c r="O56" s="52">
        <f t="shared" si="8"/>
        <v>612</v>
      </c>
      <c r="P56" s="52">
        <f t="shared" si="8"/>
        <v>864</v>
      </c>
      <c r="Q56" s="45"/>
      <c r="R56" s="14"/>
    </row>
    <row r="57" spans="1:18" x14ac:dyDescent="0.35">
      <c r="A57" s="16" t="s">
        <v>39</v>
      </c>
      <c r="B57" s="3" t="s">
        <v>40</v>
      </c>
      <c r="C57" s="6" t="s">
        <v>85</v>
      </c>
      <c r="D57" s="6"/>
      <c r="E57" s="6"/>
      <c r="F57" s="6"/>
      <c r="G57" s="6"/>
      <c r="H57" s="16"/>
      <c r="I57" s="15"/>
      <c r="J57" s="15"/>
      <c r="K57" s="15"/>
      <c r="L57" s="15"/>
      <c r="M57" s="15"/>
      <c r="N57" s="24"/>
      <c r="O57" s="24"/>
      <c r="P57" s="24">
        <v>8</v>
      </c>
    </row>
    <row r="58" spans="1:18" ht="15.5" x14ac:dyDescent="0.35">
      <c r="B58" s="64" t="s">
        <v>103</v>
      </c>
      <c r="N58" s="1">
        <v>6</v>
      </c>
      <c r="O58" s="1">
        <v>6</v>
      </c>
      <c r="P58" s="1">
        <v>18</v>
      </c>
    </row>
    <row r="59" spans="1:18" x14ac:dyDescent="0.35">
      <c r="A59" s="68" t="s">
        <v>71</v>
      </c>
      <c r="B59" s="69"/>
      <c r="C59" s="69"/>
      <c r="D59" s="69"/>
      <c r="E59" s="69"/>
      <c r="F59" s="69"/>
      <c r="G59" s="70"/>
      <c r="H59" s="67" t="s">
        <v>43</v>
      </c>
      <c r="I59" s="67"/>
      <c r="J59" s="67"/>
      <c r="K59" s="67"/>
      <c r="L59" s="67"/>
      <c r="M59" s="15">
        <f>M56</f>
        <v>612</v>
      </c>
      <c r="N59" s="22">
        <f t="shared" ref="N59:O59" si="9">N56</f>
        <v>864</v>
      </c>
      <c r="O59" s="22">
        <f t="shared" si="9"/>
        <v>612</v>
      </c>
      <c r="P59" s="22">
        <v>500</v>
      </c>
      <c r="Q59" s="4"/>
      <c r="R59" s="4"/>
    </row>
    <row r="60" spans="1:18" x14ac:dyDescent="0.35">
      <c r="A60" s="71"/>
      <c r="B60" s="72"/>
      <c r="C60" s="72"/>
      <c r="D60" s="72"/>
      <c r="E60" s="72"/>
      <c r="F60" s="72"/>
      <c r="G60" s="73"/>
      <c r="H60" s="67" t="s">
        <v>44</v>
      </c>
      <c r="I60" s="67"/>
      <c r="J60" s="67"/>
      <c r="K60" s="67"/>
      <c r="L60" s="67"/>
      <c r="M60" s="15">
        <f>M53+M46+M34</f>
        <v>0</v>
      </c>
      <c r="N60" s="22">
        <f>N53+N46+N34</f>
        <v>72</v>
      </c>
      <c r="O60" s="22">
        <f>O53+O46+O34</f>
        <v>72</v>
      </c>
      <c r="P60" s="22">
        <f>P53+P46+P34</f>
        <v>144</v>
      </c>
      <c r="Q60" s="4"/>
      <c r="R60" s="4"/>
    </row>
    <row r="61" spans="1:18" x14ac:dyDescent="0.35">
      <c r="A61" s="71"/>
      <c r="B61" s="72"/>
      <c r="C61" s="72"/>
      <c r="D61" s="72"/>
      <c r="E61" s="72"/>
      <c r="F61" s="72"/>
      <c r="G61" s="73"/>
      <c r="H61" s="67" t="s">
        <v>47</v>
      </c>
      <c r="I61" s="67"/>
      <c r="J61" s="67"/>
      <c r="K61" s="67"/>
      <c r="L61" s="67"/>
      <c r="M61" s="15">
        <f>M54+M48+M35</f>
        <v>0</v>
      </c>
      <c r="N61" s="22">
        <f>N54+N48+N35</f>
        <v>36</v>
      </c>
      <c r="O61" s="22">
        <f>O54+O48+O35</f>
        <v>36</v>
      </c>
      <c r="P61" s="22">
        <f>P54+P48+P35</f>
        <v>288</v>
      </c>
      <c r="Q61" s="4"/>
      <c r="R61" s="4"/>
    </row>
    <row r="62" spans="1:18" x14ac:dyDescent="0.35">
      <c r="A62" s="71"/>
      <c r="B62" s="72"/>
      <c r="C62" s="72"/>
      <c r="D62" s="72"/>
      <c r="E62" s="72"/>
      <c r="F62" s="72"/>
      <c r="G62" s="73"/>
      <c r="H62" s="67" t="s">
        <v>45</v>
      </c>
      <c r="I62" s="67"/>
      <c r="J62" s="67"/>
      <c r="K62" s="67"/>
      <c r="L62" s="67"/>
      <c r="M62" s="15">
        <v>0</v>
      </c>
      <c r="N62" s="15">
        <v>4</v>
      </c>
      <c r="O62" s="15">
        <v>2</v>
      </c>
      <c r="P62" s="15">
        <v>5</v>
      </c>
      <c r="Q62" s="4"/>
    </row>
    <row r="63" spans="1:18" x14ac:dyDescent="0.35">
      <c r="A63" s="71"/>
      <c r="B63" s="72"/>
      <c r="C63" s="72"/>
      <c r="D63" s="72"/>
      <c r="E63" s="72"/>
      <c r="F63" s="72"/>
      <c r="G63" s="73"/>
      <c r="H63" s="67" t="s">
        <v>48</v>
      </c>
      <c r="I63" s="67"/>
      <c r="J63" s="67"/>
      <c r="K63" s="67"/>
      <c r="L63" s="67"/>
      <c r="M63" s="15">
        <v>3</v>
      </c>
      <c r="N63" s="15">
        <v>6</v>
      </c>
      <c r="O63" s="15">
        <v>8</v>
      </c>
      <c r="P63" s="15">
        <v>1</v>
      </c>
      <c r="Q63" s="4"/>
    </row>
    <row r="64" spans="1:18" x14ac:dyDescent="0.35">
      <c r="A64" s="74"/>
      <c r="B64" s="75"/>
      <c r="C64" s="75"/>
      <c r="D64" s="75"/>
      <c r="E64" s="75"/>
      <c r="F64" s="75"/>
      <c r="G64" s="76"/>
      <c r="H64" s="67" t="s">
        <v>46</v>
      </c>
      <c r="I64" s="67"/>
      <c r="J64" s="67"/>
      <c r="K64" s="67"/>
      <c r="L64" s="67"/>
      <c r="M64" s="15">
        <v>0</v>
      </c>
      <c r="N64" s="15">
        <v>0</v>
      </c>
      <c r="O64" s="15">
        <v>1</v>
      </c>
      <c r="P64" s="15">
        <v>0</v>
      </c>
      <c r="Q64" s="4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>
        <f>M55+M56</f>
        <v>612</v>
      </c>
      <c r="N65" s="17">
        <f t="shared" ref="N65:O65" si="10">N55+N56</f>
        <v>864</v>
      </c>
      <c r="O65" s="17">
        <f t="shared" si="10"/>
        <v>612</v>
      </c>
      <c r="P65" s="17">
        <f>P56</f>
        <v>864</v>
      </c>
    </row>
    <row r="67" spans="1:18" x14ac:dyDescent="0.35">
      <c r="M67" s="1">
        <f>M65-612</f>
        <v>0</v>
      </c>
      <c r="N67" s="1">
        <f>N65-864</f>
        <v>0</v>
      </c>
      <c r="O67" s="1">
        <f>O65-612</f>
        <v>0</v>
      </c>
      <c r="P67" s="1">
        <f>P65-864</f>
        <v>0</v>
      </c>
    </row>
    <row r="68" spans="1:18" x14ac:dyDescent="0.35">
      <c r="R68" s="11"/>
    </row>
    <row r="69" spans="1:18" x14ac:dyDescent="0.35">
      <c r="H69" s="1">
        <v>2952</v>
      </c>
    </row>
  </sheetData>
  <mergeCells count="27">
    <mergeCell ref="H62:L62"/>
    <mergeCell ref="H63:L63"/>
    <mergeCell ref="G2:G4"/>
    <mergeCell ref="M2:N2"/>
    <mergeCell ref="M1:P1"/>
    <mergeCell ref="O2:P2"/>
    <mergeCell ref="H3:H4"/>
    <mergeCell ref="M3:M4"/>
    <mergeCell ref="N3:N4"/>
    <mergeCell ref="O3:O4"/>
    <mergeCell ref="P3:P4"/>
    <mergeCell ref="A1:A5"/>
    <mergeCell ref="B1:B5"/>
    <mergeCell ref="C1:E4"/>
    <mergeCell ref="H64:L64"/>
    <mergeCell ref="A59:G64"/>
    <mergeCell ref="H61:L61"/>
    <mergeCell ref="H60:L60"/>
    <mergeCell ref="A56:B56"/>
    <mergeCell ref="K3:K4"/>
    <mergeCell ref="H59:L59"/>
    <mergeCell ref="L2:L4"/>
    <mergeCell ref="F2:F4"/>
    <mergeCell ref="I3:I4"/>
    <mergeCell ref="J3:J4"/>
    <mergeCell ref="H2:K2"/>
    <mergeCell ref="F1:L1"/>
  </mergeCells>
  <pageMargins left="0.25" right="0.25" top="0.75" bottom="0.75" header="0.3" footer="0.3"/>
  <pageSetup paperSize="9" scale="86" fitToHeight="0" orientation="landscape" r:id="rId1"/>
  <rowBreaks count="1" manualBreakCount="1">
    <brk id="5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Лист1!_ftnref1</vt:lpstr>
      <vt:lpstr>Лист1!OLE_LINK9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4</cp:lastModifiedBy>
  <cp:lastPrinted>2023-06-22T11:36:54Z</cp:lastPrinted>
  <dcterms:created xsi:type="dcterms:W3CDTF">2021-01-12T09:34:56Z</dcterms:created>
  <dcterms:modified xsi:type="dcterms:W3CDTF">2023-06-22T11:41:18Z</dcterms:modified>
</cp:coreProperties>
</file>