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4\Desktop\лето 2023\с 01.09.2023\23.01.07\"/>
    </mc:Choice>
  </mc:AlternateContent>
  <xr:revisionPtr revIDLastSave="0" documentId="13_ncr:1_{34CC03CA-7102-4A7F-81C4-D4401D5B23A5}" xr6:coauthVersionLast="45" xr6:coauthVersionMax="45" xr10:uidLastSave="{00000000-0000-0000-0000-000000000000}"/>
  <bookViews>
    <workbookView xWindow="4320" yWindow="9910" windowWidth="30000" windowHeight="17170" xr2:uid="{00000000-000D-0000-FFFF-FFFF00000000}"/>
  </bookViews>
  <sheets>
    <sheet name="Лист1" sheetId="1" r:id="rId1"/>
  </sheets>
  <definedNames>
    <definedName name="_ftn1" localSheetId="0">Лист1!$A$8</definedName>
    <definedName name="_ftnref1" localSheetId="0">Лист1!$C$1</definedName>
    <definedName name="_xlnm.Print_Area" localSheetId="0">Лист1!$A$1:$R$67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9" i="1" l="1"/>
  <c r="K41" i="1"/>
  <c r="K52" i="1"/>
  <c r="I59" i="1"/>
  <c r="J59" i="1"/>
  <c r="L59" i="1"/>
  <c r="M59" i="1"/>
  <c r="N59" i="1"/>
  <c r="O59" i="1"/>
  <c r="R59" i="1"/>
  <c r="Q70" i="1"/>
  <c r="H52" i="1"/>
  <c r="O16" i="1" l="1"/>
  <c r="J21" i="1"/>
  <c r="N21" i="1"/>
  <c r="M21" i="1"/>
  <c r="I21" i="1"/>
  <c r="G21" i="1"/>
  <c r="H25" i="1"/>
  <c r="F25" i="1" s="1"/>
  <c r="I16" i="1" l="1"/>
  <c r="H23" i="1" l="1"/>
  <c r="F23" i="1" s="1"/>
  <c r="H17" i="1"/>
  <c r="H18" i="1"/>
  <c r="H19" i="1"/>
  <c r="H24" i="1" l="1"/>
  <c r="F24" i="1" s="1"/>
  <c r="H22" i="1"/>
  <c r="H21" i="1" s="1"/>
  <c r="H20" i="1"/>
  <c r="H16" i="1"/>
  <c r="H9" i="1"/>
  <c r="H10" i="1"/>
  <c r="H11" i="1"/>
  <c r="H13" i="1"/>
  <c r="H15" i="1"/>
  <c r="I8" i="1" l="1"/>
  <c r="H8" i="1" s="1"/>
  <c r="Q44" i="1"/>
  <c r="J16" i="1" l="1"/>
  <c r="K16" i="1"/>
  <c r="L16" i="1"/>
  <c r="M16" i="1"/>
  <c r="N16" i="1"/>
  <c r="Q16" i="1"/>
  <c r="R16" i="1"/>
  <c r="P19" i="1" l="1"/>
  <c r="P16" i="1" s="1"/>
  <c r="F58" i="1" l="1"/>
  <c r="F57" i="1"/>
  <c r="F54" i="1"/>
  <c r="F53" i="1"/>
  <c r="F51" i="1"/>
  <c r="F50" i="1"/>
  <c r="F49" i="1"/>
  <c r="F46" i="1"/>
  <c r="F44" i="1"/>
  <c r="F43" i="1"/>
  <c r="F42" i="1"/>
  <c r="F40" i="1"/>
  <c r="F39" i="1"/>
  <c r="F38" i="1"/>
  <c r="F37" i="1"/>
  <c r="F32" i="1"/>
  <c r="F31" i="1"/>
  <c r="F30" i="1"/>
  <c r="F29" i="1"/>
  <c r="F28" i="1"/>
  <c r="F27" i="1"/>
  <c r="F22" i="1"/>
  <c r="F19" i="1"/>
  <c r="F18" i="1"/>
  <c r="F17" i="1"/>
  <c r="F15" i="1"/>
  <c r="F14" i="1"/>
  <c r="F13" i="1"/>
  <c r="F12" i="1"/>
  <c r="F11" i="1"/>
  <c r="F10" i="1"/>
  <c r="F9" i="1"/>
  <c r="F20" i="1"/>
  <c r="F8" i="1"/>
  <c r="Q60" i="1"/>
  <c r="H60" i="1" s="1"/>
  <c r="H61" i="1"/>
  <c r="L41" i="1"/>
  <c r="L36" i="1"/>
  <c r="L7" i="1"/>
  <c r="L52" i="1"/>
  <c r="L48" i="1"/>
  <c r="K48" i="1"/>
  <c r="K47" i="1" s="1"/>
  <c r="K34" i="1" s="1"/>
  <c r="K33" i="1" s="1"/>
  <c r="K36" i="1"/>
  <c r="K26" i="1"/>
  <c r="L26" i="1"/>
  <c r="K21" i="1"/>
  <c r="K6" i="1" s="1"/>
  <c r="L21" i="1"/>
  <c r="J26" i="1"/>
  <c r="J36" i="1"/>
  <c r="J35" i="1" s="1"/>
  <c r="J41" i="1"/>
  <c r="J48" i="1"/>
  <c r="J47" i="1" s="1"/>
  <c r="J52" i="1"/>
  <c r="L6" i="1" l="1"/>
  <c r="L34" i="1"/>
  <c r="L33" i="1" s="1"/>
  <c r="J34" i="1"/>
  <c r="J33" i="1" s="1"/>
  <c r="G41" i="1" l="1"/>
  <c r="I41" i="1"/>
  <c r="M41" i="1"/>
  <c r="N41" i="1"/>
  <c r="O41" i="1"/>
  <c r="R41" i="1"/>
  <c r="G52" i="1"/>
  <c r="I52" i="1"/>
  <c r="M52" i="1"/>
  <c r="N52" i="1"/>
  <c r="O52" i="1"/>
  <c r="P52" i="1"/>
  <c r="Q52" i="1"/>
  <c r="F52" i="1" l="1"/>
  <c r="F41" i="1"/>
  <c r="N64" i="1"/>
  <c r="O64" i="1"/>
  <c r="P64" i="1"/>
  <c r="Q64" i="1"/>
  <c r="R64" i="1"/>
  <c r="M64" i="1"/>
  <c r="G48" i="1"/>
  <c r="H48" i="1"/>
  <c r="I48" i="1"/>
  <c r="I47" i="1" s="1"/>
  <c r="M48" i="1"/>
  <c r="M47" i="1" s="1"/>
  <c r="N48" i="1"/>
  <c r="N47" i="1" s="1"/>
  <c r="O48" i="1"/>
  <c r="O47" i="1" s="1"/>
  <c r="P48" i="1"/>
  <c r="P47" i="1" s="1"/>
  <c r="Q48" i="1"/>
  <c r="Q47" i="1" s="1"/>
  <c r="R48" i="1"/>
  <c r="R47" i="1" s="1"/>
  <c r="M63" i="1"/>
  <c r="N63" i="1"/>
  <c r="O63" i="1"/>
  <c r="P63" i="1"/>
  <c r="M36" i="1"/>
  <c r="M35" i="1" s="1"/>
  <c r="N36" i="1"/>
  <c r="N35" i="1" s="1"/>
  <c r="N34" i="1" s="1"/>
  <c r="N33" i="1" s="1"/>
  <c r="O36" i="1"/>
  <c r="O35" i="1" s="1"/>
  <c r="P36" i="1"/>
  <c r="P35" i="1" s="1"/>
  <c r="Q36" i="1"/>
  <c r="Q35" i="1" s="1"/>
  <c r="R36" i="1"/>
  <c r="R35" i="1" s="1"/>
  <c r="M26" i="1"/>
  <c r="N26" i="1"/>
  <c r="O26" i="1"/>
  <c r="P26" i="1"/>
  <c r="Q26" i="1"/>
  <c r="R26" i="1"/>
  <c r="O21" i="1"/>
  <c r="P21" i="1"/>
  <c r="Q21" i="1"/>
  <c r="Q6" i="1" s="1"/>
  <c r="R21" i="1"/>
  <c r="M7" i="1"/>
  <c r="N7" i="1"/>
  <c r="O7" i="1"/>
  <c r="P7" i="1"/>
  <c r="R7" i="1"/>
  <c r="H47" i="1" l="1"/>
  <c r="H59" i="1"/>
  <c r="R34" i="1"/>
  <c r="R33" i="1" s="1"/>
  <c r="N6" i="1"/>
  <c r="N62" i="1" s="1"/>
  <c r="M6" i="1"/>
  <c r="M69" i="1" s="1"/>
  <c r="M70" i="1" s="1"/>
  <c r="R6" i="1"/>
  <c r="R62" i="1" s="1"/>
  <c r="G47" i="1"/>
  <c r="F48" i="1"/>
  <c r="P6" i="1"/>
  <c r="P69" i="1" s="1"/>
  <c r="P70" i="1" s="1"/>
  <c r="P34" i="1"/>
  <c r="P33" i="1" s="1"/>
  <c r="O6" i="1"/>
  <c r="O69" i="1" s="1"/>
  <c r="O70" i="1" s="1"/>
  <c r="M34" i="1"/>
  <c r="M33" i="1" s="1"/>
  <c r="O34" i="1"/>
  <c r="O33" i="1" s="1"/>
  <c r="Q34" i="1"/>
  <c r="Q33" i="1" s="1"/>
  <c r="G36" i="1"/>
  <c r="H36" i="1"/>
  <c r="H35" i="1" s="1"/>
  <c r="I36" i="1"/>
  <c r="I35" i="1" s="1"/>
  <c r="I34" i="1" s="1"/>
  <c r="I33" i="1" s="1"/>
  <c r="I26" i="1"/>
  <c r="H26" i="1"/>
  <c r="G26" i="1"/>
  <c r="G16" i="1"/>
  <c r="F16" i="1" s="1"/>
  <c r="J7" i="1"/>
  <c r="J6" i="1" s="1"/>
  <c r="I7" i="1"/>
  <c r="H7" i="1"/>
  <c r="F7" i="1" s="1"/>
  <c r="F47" i="1" l="1"/>
  <c r="H34" i="1"/>
  <c r="H33" i="1" s="1"/>
  <c r="M62" i="1"/>
  <c r="N69" i="1"/>
  <c r="N70" i="1" s="1"/>
  <c r="F21" i="1"/>
  <c r="R69" i="1"/>
  <c r="R70" i="1" s="1"/>
  <c r="O62" i="1"/>
  <c r="G35" i="1"/>
  <c r="F36" i="1"/>
  <c r="F26" i="1"/>
  <c r="P62" i="1"/>
  <c r="G6" i="1"/>
  <c r="I6" i="1"/>
  <c r="H6" i="1" l="1"/>
  <c r="G59" i="1"/>
  <c r="G34" i="1"/>
  <c r="F35" i="1"/>
  <c r="F59" i="1" l="1"/>
  <c r="F6" i="1"/>
  <c r="G33" i="1"/>
  <c r="F33" i="1" s="1"/>
  <c r="F34" i="1"/>
</calcChain>
</file>

<file path=xl/sharedStrings.xml><?xml version="1.0" encoding="utf-8"?>
<sst xmlns="http://schemas.openxmlformats.org/spreadsheetml/2006/main" count="143" uniqueCount="126">
  <si>
    <t>Индекс</t>
  </si>
  <si>
    <t>Наименование циклов, разделов, дисциплин, профессиональных модулей, МДК, практик</t>
  </si>
  <si>
    <t>I курс</t>
  </si>
  <si>
    <t>II курс</t>
  </si>
  <si>
    <t>III курс</t>
  </si>
  <si>
    <t>1 семестр
17 недель</t>
  </si>
  <si>
    <t>2 семестр 
23 недели</t>
  </si>
  <si>
    <t>3 семестр
15 недель</t>
  </si>
  <si>
    <t>4 семестр
13 недель</t>
  </si>
  <si>
    <t>5 семестр
7,7 недели</t>
  </si>
  <si>
    <t>6 семестр
1,3 недель</t>
  </si>
  <si>
    <t>Распределение обязательной нагрузки по курсам и семестрам
 (час. в семестр)</t>
  </si>
  <si>
    <t>О.00</t>
  </si>
  <si>
    <t>Общеобразовательные учебные дисциплины</t>
  </si>
  <si>
    <t>ОУД</t>
  </si>
  <si>
    <t>Общие учебные дисциплины</t>
  </si>
  <si>
    <t>ОУД.01</t>
  </si>
  <si>
    <t xml:space="preserve">Русский язык  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</si>
  <si>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</si>
  <si>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</si>
  <si>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</si>
  <si>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</si>
  <si>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</si>
  <si>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</si>
  <si>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</si>
  <si>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 xml:space="preserve">История </t>
  </si>
  <si>
    <t>ОУД.06</t>
  </si>
  <si>
    <t>Физическая культура</t>
  </si>
  <si>
    <t>ОУД.07</t>
  </si>
  <si>
    <t>ОБЖ</t>
  </si>
  <si>
    <t>ОУД.08</t>
  </si>
  <si>
    <t>Астрономия</t>
  </si>
  <si>
    <t>Дисциплины по выбору из обязательных предметных областей</t>
  </si>
  <si>
    <t>Информатика</t>
  </si>
  <si>
    <t>ОУД.10</t>
  </si>
  <si>
    <t>Физика</t>
  </si>
  <si>
    <t>ОУД.11</t>
  </si>
  <si>
    <t>ОУД.12</t>
  </si>
  <si>
    <t>Обществознание</t>
  </si>
  <si>
    <t>УД.00</t>
  </si>
  <si>
    <t>Дополнительные учебные дисциплины</t>
  </si>
  <si>
    <t>УД.02</t>
  </si>
  <si>
    <t>ОП.00</t>
  </si>
  <si>
    <t xml:space="preserve">Общепрофессиональный цикл </t>
  </si>
  <si>
    <t>ОП.01</t>
  </si>
  <si>
    <t xml:space="preserve">Слесарное дело </t>
  </si>
  <si>
    <t>ОП.02</t>
  </si>
  <si>
    <t>Материаловедение</t>
  </si>
  <si>
    <t>ОП.03</t>
  </si>
  <si>
    <t>Охрана труда</t>
  </si>
  <si>
    <t>ОП.04</t>
  </si>
  <si>
    <t>Электротехника</t>
  </si>
  <si>
    <t>ОП.05</t>
  </si>
  <si>
    <t>Техническое черчение</t>
  </si>
  <si>
    <t>ОП.06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</si>
  <si>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</si>
  <si>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</si>
  <si>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</si>
  <si>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</si>
  <si>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</si>
  <si>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</si>
  <si>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Транспортировка грузов</t>
  </si>
  <si>
    <t>МДК.01.01</t>
  </si>
  <si>
    <t>Теоретическая подготовка водителей автомобилей категории «С»</t>
  </si>
  <si>
    <t>- устройство автомобилей</t>
  </si>
  <si>
    <t>- электрооборудование автомобилей</t>
  </si>
  <si>
    <t>- техническое обслуживание и ремонт автомобилей</t>
  </si>
  <si>
    <t>- основы законодательства в сфере дорожного движения</t>
  </si>
  <si>
    <t>УП.01</t>
  </si>
  <si>
    <t>Учебная практика (ЛПЗ, вождение автомобиля), в том числе:</t>
  </si>
  <si>
    <t>- вождение автомобиля</t>
  </si>
  <si>
    <t>ПП.01</t>
  </si>
  <si>
    <t>Производственная практика</t>
  </si>
  <si>
    <t>ПМ.02</t>
  </si>
  <si>
    <t xml:space="preserve">Эксплуатация крана при производстве работ </t>
  </si>
  <si>
    <t>МДК.02.01</t>
  </si>
  <si>
    <t>Устройство, управление и техническое обслуживание крана</t>
  </si>
  <si>
    <t>- устройство автомобильных кранов</t>
  </si>
  <si>
    <t>- эксплуатация и технология работ кранами</t>
  </si>
  <si>
    <t>- техническое обслуживание и ремонт крана</t>
  </si>
  <si>
    <t>УП.02</t>
  </si>
  <si>
    <t>Учебная практика (ЛПЗ, вождение крана, навык), в том числе;</t>
  </si>
  <si>
    <t>- первоначальные навыки работы на а/кране</t>
  </si>
  <si>
    <t>- индивидуальное вождение а/крана</t>
  </si>
  <si>
    <t>ПП.02</t>
  </si>
  <si>
    <t>ФК.00</t>
  </si>
  <si>
    <t xml:space="preserve">Физическая культура </t>
  </si>
  <si>
    <t>Всего</t>
  </si>
  <si>
    <t>ПА.00</t>
  </si>
  <si>
    <t>Промежуточная аттестация</t>
  </si>
  <si>
    <t>ГИА</t>
  </si>
  <si>
    <t>Государственная итоговая аттестация</t>
  </si>
  <si>
    <t>дисциплин и МДК</t>
  </si>
  <si>
    <t>учебной практики</t>
  </si>
  <si>
    <t>зачетов</t>
  </si>
  <si>
    <t>произв. Практики</t>
  </si>
  <si>
    <t>дифф. Зачетов</t>
  </si>
  <si>
    <t>Формы промежуточной аттестации</t>
  </si>
  <si>
    <t>З</t>
  </si>
  <si>
    <t>ДЗ</t>
  </si>
  <si>
    <t>Э</t>
  </si>
  <si>
    <t>6 кэ</t>
  </si>
  <si>
    <t>Объем образовательной нагрузки</t>
  </si>
  <si>
    <t>Учебная нагрузка, час.</t>
  </si>
  <si>
    <t>самостоятельная учебная работа</t>
  </si>
  <si>
    <t>Нагрузка во взаимодействии с преподавателем</t>
  </si>
  <si>
    <t>Всего занятий</t>
  </si>
  <si>
    <t>По учебным дисциплинам и МДК</t>
  </si>
  <si>
    <t>По практикам производственной и учебной</t>
  </si>
  <si>
    <t>Промежуточная аттестация и ГИА</t>
  </si>
  <si>
    <t>Теоретического обучения (лекций, семинаров, уроков и т.п.)</t>
  </si>
  <si>
    <t xml:space="preserve">Лабораторных и практических занятий </t>
  </si>
  <si>
    <t>УД.01</t>
  </si>
  <si>
    <t>Основы проектной и исследовательской деятельности</t>
  </si>
  <si>
    <t>УД.03</t>
  </si>
  <si>
    <t>Психология общения</t>
  </si>
  <si>
    <t>ОУД.9</t>
  </si>
  <si>
    <t>УД 04</t>
  </si>
  <si>
    <t>Химия в профессии</t>
  </si>
  <si>
    <t>Вождение актомобиля категории С по графику, вне сетки часов</t>
  </si>
  <si>
    <t>Биология</t>
  </si>
  <si>
    <t>География</t>
  </si>
  <si>
    <t>72*</t>
  </si>
  <si>
    <t>36*</t>
  </si>
  <si>
    <t>12*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</si>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</sst>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0"/>
  <sheetViews>
    <sheetView tabSelected="1" zoomScale="145" zoomScaleNormal="145" zoomScaleSheetLayoutView="100" workbookViewId="0">
      <pane xSplit="2" ySplit="5" topLeftCell="C52" activePane="bottomRight" state="frozen"/>
      <selection pane="topRight" activeCell="C1" sqref="C1"/>
      <selection pane="bottomLeft" activeCell="A6" sqref="A6"/>
      <selection pane="bottomRight" activeCell="H65" sqref="H65:L65"/>
    </sheetView>
  </sheetViews>
  <sheetFormatPr defaultColWidth="9.1796875" defaultRowHeight="14.5" x14ac:dyDescent="0.35"/>
  <cols>
    <col min="1" max="1" width="9.1796875" style="1"/>
    <col min="2" max="2" width="38.81640625" style="1" customWidth="1"/>
    <col min="3" max="5" width="3.54296875" style="1" customWidth="1"/>
    <col min="6" max="18" width="7.26953125" style="1" customWidth="1"/>
    <col min="19" max="16384" width="9.1796875" style="1"/>
  </cols>
  <sheetData>
    <row r="1" spans="1:19" ht="26.25" customHeight="1" x14ac:dyDescent="0.35">
      <c r="A1" s="38" t="s">
        <v>0</v>
      </c>
      <c r="B1" s="41" t="s">
        <v>1</v>
      </c>
      <c r="C1" s="44" t="s">
        <v>97</v>
      </c>
      <c r="D1" s="45"/>
      <c r="E1" s="46"/>
      <c r="F1" s="38" t="s">
        <v>102</v>
      </c>
      <c r="G1" s="53" t="s">
        <v>103</v>
      </c>
      <c r="H1" s="54"/>
      <c r="I1" s="54"/>
      <c r="J1" s="54"/>
      <c r="K1" s="54"/>
      <c r="L1" s="55"/>
      <c r="M1" s="57" t="s">
        <v>11</v>
      </c>
      <c r="N1" s="58"/>
      <c r="O1" s="58"/>
      <c r="P1" s="58"/>
      <c r="Q1" s="58"/>
      <c r="R1" s="59"/>
      <c r="S1" s="23"/>
    </row>
    <row r="2" spans="1:19" ht="28.5" customHeight="1" x14ac:dyDescent="0.35">
      <c r="A2" s="39"/>
      <c r="B2" s="42"/>
      <c r="C2" s="47"/>
      <c r="D2" s="48"/>
      <c r="E2" s="49"/>
      <c r="F2" s="39"/>
      <c r="G2" s="38" t="s">
        <v>104</v>
      </c>
      <c r="H2" s="57" t="s">
        <v>105</v>
      </c>
      <c r="I2" s="58"/>
      <c r="J2" s="58"/>
      <c r="K2" s="58"/>
      <c r="L2" s="59"/>
      <c r="M2" s="57" t="s">
        <v>2</v>
      </c>
      <c r="N2" s="59"/>
      <c r="O2" s="57" t="s">
        <v>3</v>
      </c>
      <c r="P2" s="59"/>
      <c r="Q2" s="57" t="s">
        <v>4</v>
      </c>
      <c r="R2" s="59"/>
      <c r="S2" s="23"/>
    </row>
    <row r="3" spans="1:19" ht="40.5" customHeight="1" x14ac:dyDescent="0.35">
      <c r="A3" s="39"/>
      <c r="B3" s="42"/>
      <c r="C3" s="47"/>
      <c r="D3" s="48"/>
      <c r="E3" s="49"/>
      <c r="F3" s="39"/>
      <c r="G3" s="39"/>
      <c r="H3" s="38" t="s">
        <v>106</v>
      </c>
      <c r="I3" s="61" t="s">
        <v>107</v>
      </c>
      <c r="J3" s="61"/>
      <c r="K3" s="38" t="s">
        <v>108</v>
      </c>
      <c r="L3" s="38" t="s">
        <v>109</v>
      </c>
      <c r="M3" s="38" t="s">
        <v>5</v>
      </c>
      <c r="N3" s="38" t="s">
        <v>6</v>
      </c>
      <c r="O3" s="38" t="s">
        <v>7</v>
      </c>
      <c r="P3" s="38" t="s">
        <v>8</v>
      </c>
      <c r="Q3" s="60" t="s">
        <v>9</v>
      </c>
      <c r="R3" s="60" t="s">
        <v>10</v>
      </c>
      <c r="S3" s="23"/>
    </row>
    <row r="4" spans="1:19" ht="114" customHeight="1" x14ac:dyDescent="0.35">
      <c r="A4" s="39"/>
      <c r="B4" s="42"/>
      <c r="C4" s="50"/>
      <c r="D4" s="51"/>
      <c r="E4" s="52"/>
      <c r="F4" s="39"/>
      <c r="G4" s="39"/>
      <c r="H4" s="39"/>
      <c r="I4" s="38" t="s">
        <v>110</v>
      </c>
      <c r="J4" s="38" t="s">
        <v>111</v>
      </c>
      <c r="K4" s="39"/>
      <c r="L4" s="39"/>
      <c r="M4" s="39"/>
      <c r="N4" s="39"/>
      <c r="O4" s="39"/>
      <c r="P4" s="39"/>
      <c r="Q4" s="60"/>
      <c r="R4" s="60"/>
      <c r="S4" s="23"/>
    </row>
    <row r="5" spans="1:19" x14ac:dyDescent="0.35">
      <c r="A5" s="40"/>
      <c r="B5" s="43"/>
      <c r="C5" s="6" t="s">
        <v>98</v>
      </c>
      <c r="D5" s="6" t="s">
        <v>99</v>
      </c>
      <c r="E5" s="6" t="s">
        <v>100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60"/>
      <c r="R5" s="60"/>
      <c r="S5" s="4"/>
    </row>
    <row r="6" spans="1:19" ht="23.25" customHeight="1" x14ac:dyDescent="0.35">
      <c r="A6" s="11" t="s">
        <v>12</v>
      </c>
      <c r="B6" s="12" t="s">
        <v>13</v>
      </c>
      <c r="C6" s="11"/>
      <c r="D6" s="11"/>
      <c r="E6" s="11"/>
      <c r="F6" s="11">
        <f>G6+H6</f>
        <v>2052</v>
      </c>
      <c r="G6" s="11">
        <f>G7+G16+G21</f>
        <v>0</v>
      </c>
      <c r="H6" s="11">
        <f>I6+J6</f>
        <v>2052</v>
      </c>
      <c r="I6" s="11">
        <f t="shared" ref="I6:R6" si="0">I7+I16+I21</f>
        <v>1516</v>
      </c>
      <c r="J6" s="11">
        <f t="shared" si="0"/>
        <v>536</v>
      </c>
      <c r="K6" s="11">
        <f t="shared" si="0"/>
        <v>0</v>
      </c>
      <c r="L6" s="11">
        <f t="shared" si="0"/>
        <v>54</v>
      </c>
      <c r="M6" s="11">
        <f t="shared" si="0"/>
        <v>602</v>
      </c>
      <c r="N6" s="11">
        <f t="shared" si="0"/>
        <v>820</v>
      </c>
      <c r="O6" s="11">
        <f t="shared" si="0"/>
        <v>356</v>
      </c>
      <c r="P6" s="11">
        <f t="shared" si="0"/>
        <v>234</v>
      </c>
      <c r="Q6" s="11">
        <f t="shared" si="0"/>
        <v>40</v>
      </c>
      <c r="R6" s="11">
        <f t="shared" si="0"/>
        <v>0</v>
      </c>
    </row>
    <row r="7" spans="1:19" x14ac:dyDescent="0.35">
      <c r="A7" s="27" t="s">
        <v>14</v>
      </c>
      <c r="B7" s="28" t="s">
        <v>15</v>
      </c>
      <c r="C7" s="27"/>
      <c r="D7" s="27"/>
      <c r="E7" s="27"/>
      <c r="F7" s="27">
        <f t="shared" ref="F7:F58" si="1">G7+H7</f>
        <v>1283</v>
      </c>
      <c r="G7" s="27">
        <v>0</v>
      </c>
      <c r="H7" s="27">
        <f>SUM(H8:H15)</f>
        <v>1283</v>
      </c>
      <c r="I7" s="27">
        <f>SUM(I8:I15)</f>
        <v>865</v>
      </c>
      <c r="J7" s="27">
        <f>SUM(J8:J15)</f>
        <v>418</v>
      </c>
      <c r="K7" s="27">
        <v>0</v>
      </c>
      <c r="L7" s="27">
        <f>SUM(L8:L15)</f>
        <v>36</v>
      </c>
      <c r="M7" s="27">
        <f>SUM(M8:M15)</f>
        <v>380</v>
      </c>
      <c r="N7" s="27">
        <f>SUM(N8:N15)</f>
        <v>563</v>
      </c>
      <c r="O7" s="27">
        <f>SUM(O8:O15)</f>
        <v>235</v>
      </c>
      <c r="P7" s="27">
        <f>SUM(P8:P15)</f>
        <v>105</v>
      </c>
      <c r="Q7" s="27">
        <v>0</v>
      </c>
      <c r="R7" s="27">
        <f>SUM(R8:R15)</f>
        <v>0</v>
      </c>
      <c r="S7" s="4"/>
    </row>
    <row r="8" spans="1:19" x14ac:dyDescent="0.35">
      <c r="A8" s="8" t="s">
        <v>16</v>
      </c>
      <c r="B8" s="10" t="s">
        <v>17</v>
      </c>
      <c r="C8" s="8"/>
      <c r="D8" s="8"/>
      <c r="E8" s="8">
        <v>3</v>
      </c>
      <c r="F8" s="8">
        <f t="shared" si="1"/>
        <v>118</v>
      </c>
      <c r="G8" s="22">
        <v>0</v>
      </c>
      <c r="H8" s="8">
        <f>I8+J8</f>
        <v>118</v>
      </c>
      <c r="I8" s="8">
        <f>SUM(M8:R8)</f>
        <v>118</v>
      </c>
      <c r="J8" s="8">
        <v>0</v>
      </c>
      <c r="K8" s="22">
        <v>0</v>
      </c>
      <c r="L8" s="22">
        <v>18</v>
      </c>
      <c r="M8" s="16">
        <v>20</v>
      </c>
      <c r="N8" s="8">
        <v>55</v>
      </c>
      <c r="O8" s="16">
        <v>43</v>
      </c>
      <c r="P8" s="8">
        <v>0</v>
      </c>
      <c r="Q8" s="8">
        <v>0</v>
      </c>
      <c r="R8" s="8">
        <v>0</v>
      </c>
    </row>
    <row r="9" spans="1:19" x14ac:dyDescent="0.35">
      <c r="A9" s="32" t="s">
        <v>18</v>
      </c>
      <c r="B9" s="10" t="s">
        <v>19</v>
      </c>
      <c r="C9" s="8"/>
      <c r="D9" s="8">
        <v>3</v>
      </c>
      <c r="E9" s="8"/>
      <c r="F9" s="8">
        <f t="shared" si="1"/>
        <v>171</v>
      </c>
      <c r="G9" s="22">
        <v>0</v>
      </c>
      <c r="H9" s="31">
        <f t="shared" ref="H9:H25" si="2">I9+J9</f>
        <v>171</v>
      </c>
      <c r="I9" s="8">
        <v>171</v>
      </c>
      <c r="J9" s="8">
        <v>0</v>
      </c>
      <c r="K9" s="22">
        <v>0</v>
      </c>
      <c r="L9" s="22">
        <v>0</v>
      </c>
      <c r="M9" s="8">
        <v>48</v>
      </c>
      <c r="N9" s="8">
        <v>79</v>
      </c>
      <c r="O9" s="8">
        <v>44</v>
      </c>
      <c r="P9" s="8">
        <v>0</v>
      </c>
      <c r="Q9" s="8">
        <v>0</v>
      </c>
      <c r="R9" s="8">
        <v>0</v>
      </c>
    </row>
    <row r="10" spans="1:19" x14ac:dyDescent="0.35">
      <c r="A10" s="32" t="s">
        <v>20</v>
      </c>
      <c r="B10" s="10" t="s">
        <v>21</v>
      </c>
      <c r="C10" s="8"/>
      <c r="D10" s="8">
        <v>2</v>
      </c>
      <c r="E10" s="8"/>
      <c r="F10" s="8">
        <f t="shared" si="1"/>
        <v>171</v>
      </c>
      <c r="G10" s="22">
        <v>0</v>
      </c>
      <c r="H10" s="31">
        <f t="shared" si="2"/>
        <v>171</v>
      </c>
      <c r="I10" s="8">
        <v>10</v>
      </c>
      <c r="J10" s="8">
        <v>161</v>
      </c>
      <c r="K10" s="22">
        <v>0</v>
      </c>
      <c r="L10" s="22">
        <v>0</v>
      </c>
      <c r="M10" s="8">
        <v>68</v>
      </c>
      <c r="N10" s="8">
        <v>103</v>
      </c>
      <c r="O10" s="8">
        <v>0</v>
      </c>
      <c r="P10" s="8">
        <v>0</v>
      </c>
      <c r="Q10" s="8">
        <v>0</v>
      </c>
      <c r="R10" s="8">
        <v>0</v>
      </c>
    </row>
    <row r="11" spans="1:19" x14ac:dyDescent="0.35">
      <c r="A11" s="32" t="s">
        <v>22</v>
      </c>
      <c r="B11" s="10" t="s">
        <v>23</v>
      </c>
      <c r="C11" s="8"/>
      <c r="D11" s="8"/>
      <c r="E11" s="8">
        <v>4</v>
      </c>
      <c r="F11" s="8">
        <f t="shared" si="1"/>
        <v>296</v>
      </c>
      <c r="G11" s="22">
        <v>0</v>
      </c>
      <c r="H11" s="31">
        <f t="shared" si="2"/>
        <v>296</v>
      </c>
      <c r="I11" s="8">
        <v>264</v>
      </c>
      <c r="J11" s="8">
        <v>32</v>
      </c>
      <c r="K11" s="22">
        <v>0</v>
      </c>
      <c r="L11" s="22">
        <v>18</v>
      </c>
      <c r="M11" s="8">
        <v>74</v>
      </c>
      <c r="N11" s="8">
        <v>106</v>
      </c>
      <c r="O11" s="8">
        <v>68</v>
      </c>
      <c r="P11" s="8">
        <v>48</v>
      </c>
      <c r="Q11" s="8">
        <v>0</v>
      </c>
      <c r="R11" s="8">
        <v>0</v>
      </c>
    </row>
    <row r="12" spans="1:19" x14ac:dyDescent="0.35">
      <c r="A12" s="32" t="s">
        <v>24</v>
      </c>
      <c r="B12" s="10" t="s">
        <v>25</v>
      </c>
      <c r="C12" s="8"/>
      <c r="D12" s="8">
        <v>2</v>
      </c>
      <c r="E12" s="8"/>
      <c r="F12" s="8">
        <f t="shared" si="1"/>
        <v>188</v>
      </c>
      <c r="G12" s="22">
        <v>0</v>
      </c>
      <c r="H12" s="31">
        <v>188</v>
      </c>
      <c r="I12" s="8">
        <v>188</v>
      </c>
      <c r="J12" s="8">
        <v>0</v>
      </c>
      <c r="K12" s="22">
        <v>0</v>
      </c>
      <c r="L12" s="22">
        <v>0</v>
      </c>
      <c r="M12" s="8">
        <v>85</v>
      </c>
      <c r="N12" s="8">
        <v>103</v>
      </c>
      <c r="O12" s="8">
        <v>0</v>
      </c>
      <c r="P12" s="8">
        <v>0</v>
      </c>
      <c r="Q12" s="8">
        <v>0</v>
      </c>
      <c r="R12" s="8">
        <v>0</v>
      </c>
    </row>
    <row r="13" spans="1:19" x14ac:dyDescent="0.35">
      <c r="A13" s="32" t="s">
        <v>26</v>
      </c>
      <c r="B13" s="10" t="s">
        <v>27</v>
      </c>
      <c r="C13" s="8"/>
      <c r="D13" s="8">
        <v>4</v>
      </c>
      <c r="E13" s="8"/>
      <c r="F13" s="8">
        <f t="shared" si="1"/>
        <v>211</v>
      </c>
      <c r="G13" s="22">
        <v>0</v>
      </c>
      <c r="H13" s="31">
        <f t="shared" si="2"/>
        <v>211</v>
      </c>
      <c r="I13" s="8">
        <v>14</v>
      </c>
      <c r="J13" s="8">
        <v>197</v>
      </c>
      <c r="K13" s="22">
        <v>0</v>
      </c>
      <c r="L13" s="22">
        <v>0</v>
      </c>
      <c r="M13" s="8">
        <v>51</v>
      </c>
      <c r="N13" s="8">
        <v>69</v>
      </c>
      <c r="O13" s="8">
        <v>34</v>
      </c>
      <c r="P13" s="8">
        <v>57</v>
      </c>
      <c r="Q13" s="8">
        <v>0</v>
      </c>
      <c r="R13" s="8">
        <v>0</v>
      </c>
    </row>
    <row r="14" spans="1:19" x14ac:dyDescent="0.35">
      <c r="A14" s="32" t="s">
        <v>28</v>
      </c>
      <c r="B14" s="10" t="s">
        <v>29</v>
      </c>
      <c r="C14" s="8"/>
      <c r="D14" s="8">
        <v>2</v>
      </c>
      <c r="E14" s="8"/>
      <c r="F14" s="8">
        <f t="shared" si="1"/>
        <v>82</v>
      </c>
      <c r="G14" s="22">
        <v>0</v>
      </c>
      <c r="H14" s="31">
        <v>82</v>
      </c>
      <c r="I14" s="8">
        <v>64</v>
      </c>
      <c r="J14" s="8">
        <v>18</v>
      </c>
      <c r="K14" s="22">
        <v>0</v>
      </c>
      <c r="L14" s="22">
        <v>0</v>
      </c>
      <c r="M14" s="8">
        <v>34</v>
      </c>
      <c r="N14" s="8">
        <v>48</v>
      </c>
      <c r="O14" s="8">
        <v>0</v>
      </c>
      <c r="P14" s="8">
        <v>0</v>
      </c>
      <c r="Q14" s="8">
        <v>0</v>
      </c>
      <c r="R14" s="8">
        <v>0</v>
      </c>
    </row>
    <row r="15" spans="1:19" x14ac:dyDescent="0.35">
      <c r="A15" s="32" t="s">
        <v>30</v>
      </c>
      <c r="B15" s="10" t="s">
        <v>31</v>
      </c>
      <c r="C15" s="8"/>
      <c r="D15" s="8">
        <v>3</v>
      </c>
      <c r="E15" s="8"/>
      <c r="F15" s="8">
        <f t="shared" si="1"/>
        <v>46</v>
      </c>
      <c r="G15" s="22">
        <v>0</v>
      </c>
      <c r="H15" s="31">
        <f t="shared" si="2"/>
        <v>46</v>
      </c>
      <c r="I15" s="8">
        <v>36</v>
      </c>
      <c r="J15" s="8">
        <v>10</v>
      </c>
      <c r="K15" s="22">
        <v>0</v>
      </c>
      <c r="L15" s="22">
        <v>0</v>
      </c>
      <c r="M15" s="8">
        <v>0</v>
      </c>
      <c r="N15" s="8">
        <v>0</v>
      </c>
      <c r="O15" s="8">
        <v>46</v>
      </c>
      <c r="P15" s="8">
        <v>0</v>
      </c>
      <c r="Q15" s="8">
        <v>0</v>
      </c>
      <c r="R15" s="8">
        <v>0</v>
      </c>
    </row>
    <row r="16" spans="1:19" ht="26" x14ac:dyDescent="0.35">
      <c r="A16" s="13"/>
      <c r="B16" s="12" t="s">
        <v>32</v>
      </c>
      <c r="C16" s="11"/>
      <c r="D16" s="11"/>
      <c r="E16" s="11"/>
      <c r="F16" s="11">
        <f t="shared" si="1"/>
        <v>555</v>
      </c>
      <c r="G16" s="11">
        <f>SUM(G17:G19)</f>
        <v>0</v>
      </c>
      <c r="H16" s="11">
        <f>SUM(H17:H20)</f>
        <v>555</v>
      </c>
      <c r="I16" s="11">
        <f>SUM(I17:I20)</f>
        <v>457</v>
      </c>
      <c r="J16" s="11">
        <f>SUM(J17:J19)</f>
        <v>98</v>
      </c>
      <c r="K16" s="11">
        <f>SUM(K17:K19)</f>
        <v>0</v>
      </c>
      <c r="L16" s="11">
        <f>SUM(L17:L19)</f>
        <v>18</v>
      </c>
      <c r="M16" s="11">
        <f>SUM(M17:M19)</f>
        <v>171</v>
      </c>
      <c r="N16" s="11">
        <f>SUM(N17:N19)</f>
        <v>134</v>
      </c>
      <c r="O16" s="11">
        <f>SUM(O17:O20)</f>
        <v>121</v>
      </c>
      <c r="P16" s="11">
        <f>SUM(P17:P20)</f>
        <v>129</v>
      </c>
      <c r="Q16" s="11">
        <f>SUM(Q17:Q19)</f>
        <v>0</v>
      </c>
      <c r="R16" s="11">
        <f>SUM(R17:R19)</f>
        <v>0</v>
      </c>
    </row>
    <row r="17" spans="1:18" x14ac:dyDescent="0.35">
      <c r="A17" s="32" t="s">
        <v>116</v>
      </c>
      <c r="B17" s="10" t="s">
        <v>33</v>
      </c>
      <c r="C17" s="8"/>
      <c r="D17" s="8">
        <v>2</v>
      </c>
      <c r="E17" s="8"/>
      <c r="F17" s="8">
        <f t="shared" si="1"/>
        <v>144</v>
      </c>
      <c r="G17" s="22">
        <v>0</v>
      </c>
      <c r="H17" s="33">
        <f t="shared" si="2"/>
        <v>144</v>
      </c>
      <c r="I17" s="8">
        <v>68</v>
      </c>
      <c r="J17" s="8">
        <v>76</v>
      </c>
      <c r="K17" s="22">
        <v>0</v>
      </c>
      <c r="L17" s="22">
        <v>0</v>
      </c>
      <c r="M17" s="8">
        <v>89</v>
      </c>
      <c r="N17" s="8">
        <v>55</v>
      </c>
      <c r="O17" s="8">
        <v>0</v>
      </c>
      <c r="P17" s="8">
        <v>0</v>
      </c>
      <c r="Q17" s="8">
        <v>0</v>
      </c>
      <c r="R17" s="8">
        <v>0</v>
      </c>
    </row>
    <row r="18" spans="1:18" x14ac:dyDescent="0.35">
      <c r="A18" s="32" t="s">
        <v>34</v>
      </c>
      <c r="B18" s="10" t="s">
        <v>35</v>
      </c>
      <c r="C18" s="8"/>
      <c r="D18" s="8"/>
      <c r="E18" s="8">
        <v>3</v>
      </c>
      <c r="F18" s="8">
        <f t="shared" si="1"/>
        <v>208</v>
      </c>
      <c r="G18" s="22">
        <v>0</v>
      </c>
      <c r="H18" s="33">
        <f t="shared" si="2"/>
        <v>208</v>
      </c>
      <c r="I18" s="8">
        <v>186</v>
      </c>
      <c r="J18" s="8">
        <v>22</v>
      </c>
      <c r="K18" s="22">
        <v>0</v>
      </c>
      <c r="L18" s="22">
        <v>18</v>
      </c>
      <c r="M18" s="8">
        <v>82</v>
      </c>
      <c r="N18" s="8">
        <v>79</v>
      </c>
      <c r="O18" s="8">
        <v>47</v>
      </c>
      <c r="P18" s="8">
        <v>0</v>
      </c>
      <c r="Q18" s="8">
        <v>0</v>
      </c>
      <c r="R18" s="8">
        <v>0</v>
      </c>
    </row>
    <row r="19" spans="1:18" x14ac:dyDescent="0.35">
      <c r="A19" s="32" t="s">
        <v>36</v>
      </c>
      <c r="B19" s="10" t="s">
        <v>38</v>
      </c>
      <c r="C19" s="8"/>
      <c r="D19" s="8">
        <v>4</v>
      </c>
      <c r="E19" s="8"/>
      <c r="F19" s="8">
        <f t="shared" si="1"/>
        <v>171</v>
      </c>
      <c r="G19" s="22">
        <v>0</v>
      </c>
      <c r="H19" s="33">
        <f t="shared" si="2"/>
        <v>171</v>
      </c>
      <c r="I19" s="8">
        <v>171</v>
      </c>
      <c r="J19" s="8">
        <v>0</v>
      </c>
      <c r="K19" s="22">
        <v>0</v>
      </c>
      <c r="L19" s="22">
        <v>0</v>
      </c>
      <c r="M19" s="8">
        <v>0</v>
      </c>
      <c r="N19" s="8">
        <v>0</v>
      </c>
      <c r="O19" s="8">
        <v>74</v>
      </c>
      <c r="P19" s="8">
        <f>79+18</f>
        <v>97</v>
      </c>
      <c r="Q19" s="8">
        <v>0</v>
      </c>
      <c r="R19" s="8">
        <v>0</v>
      </c>
    </row>
    <row r="20" spans="1:18" x14ac:dyDescent="0.35">
      <c r="A20" s="32" t="s">
        <v>37</v>
      </c>
      <c r="B20" s="10" t="s">
        <v>120</v>
      </c>
      <c r="C20" s="8"/>
      <c r="D20" s="8">
        <v>4</v>
      </c>
      <c r="E20" s="8"/>
      <c r="F20" s="8">
        <f>G20+H20</f>
        <v>32</v>
      </c>
      <c r="G20" s="22">
        <v>0</v>
      </c>
      <c r="H20" s="31">
        <f>I20+J20</f>
        <v>32</v>
      </c>
      <c r="I20" s="8">
        <v>32</v>
      </c>
      <c r="J20" s="8">
        <v>0</v>
      </c>
      <c r="K20" s="22">
        <v>0</v>
      </c>
      <c r="L20" s="22">
        <v>0</v>
      </c>
      <c r="M20" s="8">
        <v>0</v>
      </c>
      <c r="N20" s="8">
        <v>0</v>
      </c>
      <c r="O20" s="8">
        <v>0</v>
      </c>
      <c r="P20" s="8">
        <v>32</v>
      </c>
      <c r="Q20" s="8">
        <v>0</v>
      </c>
      <c r="R20" s="8">
        <v>0</v>
      </c>
    </row>
    <row r="21" spans="1:18" x14ac:dyDescent="0.35">
      <c r="A21" s="11" t="s">
        <v>39</v>
      </c>
      <c r="B21" s="12" t="s">
        <v>40</v>
      </c>
      <c r="C21" s="11"/>
      <c r="D21" s="11"/>
      <c r="E21" s="11"/>
      <c r="F21" s="11">
        <f t="shared" si="1"/>
        <v>214</v>
      </c>
      <c r="G21" s="11">
        <f>SUM(G22:G25)</f>
        <v>0</v>
      </c>
      <c r="H21" s="11">
        <f>SUM(H22:H25)</f>
        <v>214</v>
      </c>
      <c r="I21" s="11">
        <f>SUM(I22:I25)</f>
        <v>194</v>
      </c>
      <c r="J21" s="11">
        <f>SUM(J22:J25)</f>
        <v>20</v>
      </c>
      <c r="K21" s="11">
        <f t="shared" ref="K21:R21" si="3">SUM(K22:K24)</f>
        <v>0</v>
      </c>
      <c r="L21" s="11">
        <f t="shared" si="3"/>
        <v>0</v>
      </c>
      <c r="M21" s="11">
        <f>SUM(M22:M25)</f>
        <v>51</v>
      </c>
      <c r="N21" s="11">
        <f>SUM(N22:N25)</f>
        <v>123</v>
      </c>
      <c r="O21" s="11">
        <f t="shared" si="3"/>
        <v>0</v>
      </c>
      <c r="P21" s="11">
        <f t="shared" si="3"/>
        <v>0</v>
      </c>
      <c r="Q21" s="11">
        <f t="shared" si="3"/>
        <v>40</v>
      </c>
      <c r="R21" s="11">
        <f t="shared" si="3"/>
        <v>0</v>
      </c>
    </row>
    <row r="22" spans="1:18" x14ac:dyDescent="0.35">
      <c r="A22" s="8" t="s">
        <v>112</v>
      </c>
      <c r="B22" s="10" t="s">
        <v>121</v>
      </c>
      <c r="C22" s="8">
        <v>5</v>
      </c>
      <c r="D22" s="8"/>
      <c r="E22" s="8"/>
      <c r="F22" s="8">
        <f t="shared" si="1"/>
        <v>40</v>
      </c>
      <c r="G22" s="22">
        <v>0</v>
      </c>
      <c r="H22" s="31">
        <f t="shared" si="2"/>
        <v>40</v>
      </c>
      <c r="I22" s="8">
        <v>40</v>
      </c>
      <c r="J22" s="8">
        <v>0</v>
      </c>
      <c r="K22" s="22">
        <v>0</v>
      </c>
      <c r="L22" s="22">
        <v>0</v>
      </c>
      <c r="M22" s="8">
        <v>0</v>
      </c>
      <c r="N22" s="8">
        <v>0</v>
      </c>
      <c r="O22" s="8">
        <v>0</v>
      </c>
      <c r="P22" s="8">
        <v>0</v>
      </c>
      <c r="Q22" s="8">
        <v>40</v>
      </c>
      <c r="R22" s="8">
        <v>0</v>
      </c>
    </row>
    <row r="23" spans="1:18" ht="26" x14ac:dyDescent="0.35">
      <c r="A23" s="33" t="s">
        <v>41</v>
      </c>
      <c r="B23" s="34" t="s">
        <v>113</v>
      </c>
      <c r="C23" s="33"/>
      <c r="D23" s="33">
        <v>2</v>
      </c>
      <c r="E23" s="33"/>
      <c r="F23" s="33">
        <f t="shared" ref="F23" si="4">G23+H23</f>
        <v>40</v>
      </c>
      <c r="G23" s="33">
        <v>0</v>
      </c>
      <c r="H23" s="33">
        <f t="shared" ref="H23" si="5">I23+J23</f>
        <v>40</v>
      </c>
      <c r="I23" s="33">
        <v>40</v>
      </c>
      <c r="J23" s="33">
        <v>0</v>
      </c>
      <c r="K23" s="33">
        <v>0</v>
      </c>
      <c r="L23" s="33">
        <v>0</v>
      </c>
      <c r="M23" s="33">
        <v>17</v>
      </c>
      <c r="N23" s="33">
        <v>23</v>
      </c>
      <c r="O23" s="16">
        <v>0</v>
      </c>
      <c r="P23" s="33">
        <v>0</v>
      </c>
      <c r="Q23" s="33">
        <v>0</v>
      </c>
      <c r="R23" s="33">
        <v>0</v>
      </c>
    </row>
    <row r="24" spans="1:18" x14ac:dyDescent="0.35">
      <c r="A24" s="32" t="s">
        <v>114</v>
      </c>
      <c r="B24" s="10" t="s">
        <v>115</v>
      </c>
      <c r="C24" s="8"/>
      <c r="D24" s="8"/>
      <c r="E24" s="8"/>
      <c r="F24" s="8">
        <f t="shared" si="1"/>
        <v>20</v>
      </c>
      <c r="G24" s="22">
        <v>0</v>
      </c>
      <c r="H24" s="31">
        <f t="shared" si="2"/>
        <v>20</v>
      </c>
      <c r="I24" s="8">
        <v>20</v>
      </c>
      <c r="J24" s="8">
        <v>0</v>
      </c>
      <c r="K24" s="22">
        <v>0</v>
      </c>
      <c r="L24" s="22">
        <v>0</v>
      </c>
      <c r="M24" s="8">
        <v>0</v>
      </c>
      <c r="N24" s="8">
        <v>20</v>
      </c>
      <c r="O24" s="16">
        <v>0</v>
      </c>
      <c r="P24" s="8">
        <v>0</v>
      </c>
      <c r="Q24" s="8">
        <v>0</v>
      </c>
      <c r="R24" s="8">
        <v>0</v>
      </c>
    </row>
    <row r="25" spans="1:18" x14ac:dyDescent="0.35">
      <c r="A25" s="35" t="s">
        <v>117</v>
      </c>
      <c r="B25" s="36" t="s">
        <v>118</v>
      </c>
      <c r="C25" s="35"/>
      <c r="D25" s="35">
        <v>2</v>
      </c>
      <c r="E25" s="35"/>
      <c r="F25" s="35">
        <f t="shared" si="1"/>
        <v>114</v>
      </c>
      <c r="G25" s="35">
        <v>0</v>
      </c>
      <c r="H25" s="35">
        <f t="shared" si="2"/>
        <v>114</v>
      </c>
      <c r="I25" s="35">
        <v>94</v>
      </c>
      <c r="J25" s="35">
        <v>20</v>
      </c>
      <c r="K25" s="35">
        <v>0</v>
      </c>
      <c r="L25" s="35">
        <v>0</v>
      </c>
      <c r="M25" s="35">
        <v>34</v>
      </c>
      <c r="N25" s="35">
        <v>80</v>
      </c>
      <c r="O25" s="16">
        <v>0</v>
      </c>
      <c r="P25" s="35">
        <v>0</v>
      </c>
      <c r="Q25" s="35">
        <v>0</v>
      </c>
      <c r="R25" s="35">
        <v>0</v>
      </c>
    </row>
    <row r="26" spans="1:18" x14ac:dyDescent="0.35">
      <c r="A26" s="11" t="s">
        <v>42</v>
      </c>
      <c r="B26" s="12" t="s">
        <v>43</v>
      </c>
      <c r="C26" s="11"/>
      <c r="D26" s="11"/>
      <c r="E26" s="11"/>
      <c r="F26" s="11">
        <f t="shared" si="1"/>
        <v>334</v>
      </c>
      <c r="G26" s="11">
        <f t="shared" ref="G26:L26" si="6">SUM(G27:G32)</f>
        <v>111</v>
      </c>
      <c r="H26" s="11">
        <f t="shared" si="6"/>
        <v>223</v>
      </c>
      <c r="I26" s="11">
        <f t="shared" si="6"/>
        <v>124</v>
      </c>
      <c r="J26" s="11">
        <f t="shared" si="6"/>
        <v>99</v>
      </c>
      <c r="K26" s="11">
        <f t="shared" si="6"/>
        <v>0</v>
      </c>
      <c r="L26" s="11">
        <f t="shared" si="6"/>
        <v>0</v>
      </c>
      <c r="M26" s="11">
        <f t="shared" ref="M26:R26" si="7">SUM(M27:M32)</f>
        <v>10</v>
      </c>
      <c r="N26" s="11">
        <f t="shared" si="7"/>
        <v>44</v>
      </c>
      <c r="O26" s="11">
        <f t="shared" si="7"/>
        <v>124</v>
      </c>
      <c r="P26" s="11">
        <f t="shared" si="7"/>
        <v>45</v>
      </c>
      <c r="Q26" s="11">
        <f t="shared" si="7"/>
        <v>0</v>
      </c>
      <c r="R26" s="11">
        <f t="shared" si="7"/>
        <v>0</v>
      </c>
    </row>
    <row r="27" spans="1:18" x14ac:dyDescent="0.35">
      <c r="A27" s="8" t="s">
        <v>44</v>
      </c>
      <c r="B27" s="10" t="s">
        <v>45</v>
      </c>
      <c r="C27" s="8"/>
      <c r="D27" s="8">
        <v>2</v>
      </c>
      <c r="E27" s="8"/>
      <c r="F27" s="8">
        <f t="shared" si="1"/>
        <v>86</v>
      </c>
      <c r="G27" s="8">
        <v>32</v>
      </c>
      <c r="H27" s="8">
        <v>54</v>
      </c>
      <c r="I27" s="8">
        <v>10</v>
      </c>
      <c r="J27" s="8">
        <v>44</v>
      </c>
      <c r="K27" s="22">
        <v>0</v>
      </c>
      <c r="L27" s="22">
        <v>0</v>
      </c>
      <c r="M27" s="8">
        <v>10</v>
      </c>
      <c r="N27" s="8">
        <v>44</v>
      </c>
      <c r="O27" s="8">
        <v>0</v>
      </c>
      <c r="P27" s="8">
        <v>0</v>
      </c>
      <c r="Q27" s="8">
        <v>0</v>
      </c>
      <c r="R27" s="8">
        <v>0</v>
      </c>
    </row>
    <row r="28" spans="1:18" x14ac:dyDescent="0.35">
      <c r="A28" s="8" t="s">
        <v>46</v>
      </c>
      <c r="B28" s="10" t="s">
        <v>47</v>
      </c>
      <c r="C28" s="8"/>
      <c r="D28" s="8">
        <v>3</v>
      </c>
      <c r="E28" s="8"/>
      <c r="F28" s="8">
        <f t="shared" si="1"/>
        <v>48</v>
      </c>
      <c r="G28" s="8">
        <v>16</v>
      </c>
      <c r="H28" s="8">
        <v>32</v>
      </c>
      <c r="I28" s="8">
        <v>32</v>
      </c>
      <c r="J28" s="3">
        <v>0</v>
      </c>
      <c r="K28" s="22">
        <v>0</v>
      </c>
      <c r="L28" s="22">
        <v>0</v>
      </c>
      <c r="M28" s="8">
        <v>0</v>
      </c>
      <c r="N28" s="8">
        <v>0</v>
      </c>
      <c r="O28" s="8">
        <v>32</v>
      </c>
      <c r="P28" s="8">
        <v>0</v>
      </c>
      <c r="Q28" s="8">
        <v>0</v>
      </c>
      <c r="R28" s="8">
        <v>0</v>
      </c>
    </row>
    <row r="29" spans="1:18" x14ac:dyDescent="0.35">
      <c r="A29" s="8" t="s">
        <v>48</v>
      </c>
      <c r="B29" s="10" t="s">
        <v>49</v>
      </c>
      <c r="C29" s="8"/>
      <c r="D29" s="8">
        <v>3</v>
      </c>
      <c r="E29" s="8"/>
      <c r="F29" s="8">
        <f t="shared" si="1"/>
        <v>40</v>
      </c>
      <c r="G29" s="8">
        <v>10</v>
      </c>
      <c r="H29" s="8">
        <v>30</v>
      </c>
      <c r="I29" s="8">
        <v>30</v>
      </c>
      <c r="J29" s="8">
        <v>0</v>
      </c>
      <c r="K29" s="22">
        <v>0</v>
      </c>
      <c r="L29" s="22">
        <v>0</v>
      </c>
      <c r="M29" s="8">
        <v>0</v>
      </c>
      <c r="N29" s="8">
        <v>0</v>
      </c>
      <c r="O29" s="16">
        <v>30</v>
      </c>
      <c r="P29" s="8">
        <v>0</v>
      </c>
      <c r="Q29" s="8">
        <v>0</v>
      </c>
      <c r="R29" s="8">
        <v>0</v>
      </c>
    </row>
    <row r="30" spans="1:18" x14ac:dyDescent="0.35">
      <c r="A30" s="8" t="s">
        <v>50</v>
      </c>
      <c r="B30" s="10" t="s">
        <v>51</v>
      </c>
      <c r="C30" s="8"/>
      <c r="D30" s="8">
        <v>3</v>
      </c>
      <c r="E30" s="8"/>
      <c r="F30" s="8">
        <f t="shared" si="1"/>
        <v>45</v>
      </c>
      <c r="G30" s="8">
        <v>15</v>
      </c>
      <c r="H30" s="8">
        <v>30</v>
      </c>
      <c r="I30" s="8">
        <v>20</v>
      </c>
      <c r="J30" s="8">
        <v>10</v>
      </c>
      <c r="K30" s="22">
        <v>0</v>
      </c>
      <c r="L30" s="22">
        <v>0</v>
      </c>
      <c r="M30" s="8">
        <v>0</v>
      </c>
      <c r="N30" s="8">
        <v>0</v>
      </c>
      <c r="O30" s="8">
        <v>30</v>
      </c>
      <c r="P30" s="8">
        <v>0</v>
      </c>
      <c r="Q30" s="8">
        <v>0</v>
      </c>
      <c r="R30" s="8">
        <v>0</v>
      </c>
    </row>
    <row r="31" spans="1:18" x14ac:dyDescent="0.35">
      <c r="A31" s="8" t="s">
        <v>52</v>
      </c>
      <c r="B31" s="10" t="s">
        <v>53</v>
      </c>
      <c r="C31" s="8"/>
      <c r="D31" s="8">
        <v>3</v>
      </c>
      <c r="E31" s="8"/>
      <c r="F31" s="8">
        <f t="shared" si="1"/>
        <v>48</v>
      </c>
      <c r="G31" s="8">
        <v>16</v>
      </c>
      <c r="H31" s="8">
        <v>32</v>
      </c>
      <c r="I31" s="8">
        <v>22</v>
      </c>
      <c r="J31" s="8">
        <v>10</v>
      </c>
      <c r="K31" s="22">
        <v>0</v>
      </c>
      <c r="L31" s="22">
        <v>0</v>
      </c>
      <c r="M31" s="8">
        <v>0</v>
      </c>
      <c r="N31" s="8">
        <v>0</v>
      </c>
      <c r="O31" s="8">
        <v>32</v>
      </c>
      <c r="P31" s="8">
        <v>0</v>
      </c>
      <c r="Q31" s="8">
        <v>0</v>
      </c>
      <c r="R31" s="8">
        <v>0</v>
      </c>
    </row>
    <row r="32" spans="1:18" x14ac:dyDescent="0.35">
      <c r="A32" s="8" t="s">
        <v>54</v>
      </c>
      <c r="B32" s="10" t="s">
        <v>55</v>
      </c>
      <c r="C32" s="8"/>
      <c r="D32" s="8">
        <v>4</v>
      </c>
      <c r="E32" s="8"/>
      <c r="F32" s="8">
        <f t="shared" si="1"/>
        <v>67</v>
      </c>
      <c r="G32" s="8">
        <v>22</v>
      </c>
      <c r="H32" s="8">
        <v>45</v>
      </c>
      <c r="I32" s="8">
        <v>10</v>
      </c>
      <c r="J32" s="8">
        <v>35</v>
      </c>
      <c r="K32" s="22">
        <v>0</v>
      </c>
      <c r="L32" s="22">
        <v>0</v>
      </c>
      <c r="M32" s="8">
        <v>0</v>
      </c>
      <c r="N32" s="8">
        <v>0</v>
      </c>
      <c r="O32" s="8">
        <v>0</v>
      </c>
      <c r="P32" s="8">
        <v>45</v>
      </c>
      <c r="Q32" s="8">
        <v>0</v>
      </c>
      <c r="R32" s="8">
        <v>0</v>
      </c>
    </row>
    <row r="33" spans="1:18" x14ac:dyDescent="0.35">
      <c r="A33" s="11" t="s">
        <v>56</v>
      </c>
      <c r="B33" s="12" t="s">
        <v>57</v>
      </c>
      <c r="C33" s="11"/>
      <c r="D33" s="11"/>
      <c r="E33" s="11"/>
      <c r="F33" s="11">
        <f t="shared" si="1"/>
        <v>683</v>
      </c>
      <c r="G33" s="11">
        <f t="shared" ref="G33:L33" si="8">G34</f>
        <v>226</v>
      </c>
      <c r="H33" s="11">
        <f t="shared" si="8"/>
        <v>457</v>
      </c>
      <c r="I33" s="11">
        <f t="shared" si="8"/>
        <v>457</v>
      </c>
      <c r="J33" s="11">
        <f t="shared" si="8"/>
        <v>0</v>
      </c>
      <c r="K33" s="11">
        <f t="shared" si="8"/>
        <v>0</v>
      </c>
      <c r="L33" s="11">
        <f t="shared" si="8"/>
        <v>126</v>
      </c>
      <c r="M33" s="11">
        <f t="shared" ref="M33:R33" si="9">M34</f>
        <v>0</v>
      </c>
      <c r="N33" s="11">
        <f t="shared" si="9"/>
        <v>0</v>
      </c>
      <c r="O33" s="11">
        <f t="shared" si="9"/>
        <v>60</v>
      </c>
      <c r="P33" s="11">
        <f t="shared" si="9"/>
        <v>171</v>
      </c>
      <c r="Q33" s="11">
        <f t="shared" si="9"/>
        <v>166</v>
      </c>
      <c r="R33" s="11">
        <f t="shared" si="9"/>
        <v>60</v>
      </c>
    </row>
    <row r="34" spans="1:18" x14ac:dyDescent="0.35">
      <c r="A34" s="11" t="s">
        <v>58</v>
      </c>
      <c r="B34" s="12" t="s">
        <v>59</v>
      </c>
      <c r="C34" s="11"/>
      <c r="D34" s="11"/>
      <c r="E34" s="11"/>
      <c r="F34" s="11">
        <f t="shared" si="1"/>
        <v>683</v>
      </c>
      <c r="G34" s="11">
        <f t="shared" ref="G34:J34" si="10">G35+G47</f>
        <v>226</v>
      </c>
      <c r="H34" s="11">
        <f t="shared" si="10"/>
        <v>457</v>
      </c>
      <c r="I34" s="11">
        <f t="shared" si="10"/>
        <v>457</v>
      </c>
      <c r="J34" s="11">
        <f t="shared" si="10"/>
        <v>0</v>
      </c>
      <c r="K34" s="11">
        <f t="shared" ref="K34" si="11">K35+K47</f>
        <v>0</v>
      </c>
      <c r="L34" s="11">
        <f>L35+L47+L36+L48</f>
        <v>126</v>
      </c>
      <c r="M34" s="11">
        <f t="shared" ref="M34:R34" si="12">M35+M47</f>
        <v>0</v>
      </c>
      <c r="N34" s="11">
        <f t="shared" si="12"/>
        <v>0</v>
      </c>
      <c r="O34" s="11">
        <f t="shared" si="12"/>
        <v>60</v>
      </c>
      <c r="P34" s="11">
        <f t="shared" si="12"/>
        <v>171</v>
      </c>
      <c r="Q34" s="11">
        <f t="shared" si="12"/>
        <v>166</v>
      </c>
      <c r="R34" s="11">
        <f t="shared" si="12"/>
        <v>60</v>
      </c>
    </row>
    <row r="35" spans="1:18" ht="26" x14ac:dyDescent="0.35">
      <c r="A35" s="8" t="s">
        <v>60</v>
      </c>
      <c r="B35" s="10" t="s">
        <v>61</v>
      </c>
      <c r="C35" s="8"/>
      <c r="D35" s="8"/>
      <c r="E35" s="8" t="s">
        <v>101</v>
      </c>
      <c r="F35" s="8">
        <f t="shared" si="1"/>
        <v>405</v>
      </c>
      <c r="G35" s="8">
        <f t="shared" ref="G35:J35" si="13">G36</f>
        <v>135</v>
      </c>
      <c r="H35" s="8">
        <f t="shared" si="13"/>
        <v>270</v>
      </c>
      <c r="I35" s="8">
        <f t="shared" si="13"/>
        <v>270</v>
      </c>
      <c r="J35" s="8">
        <f t="shared" si="13"/>
        <v>0</v>
      </c>
      <c r="K35" s="22">
        <v>0</v>
      </c>
      <c r="L35" s="22">
        <v>9</v>
      </c>
      <c r="M35" s="8">
        <f t="shared" ref="M35:R35" si="14">M36</f>
        <v>0</v>
      </c>
      <c r="N35" s="8">
        <f t="shared" si="14"/>
        <v>0</v>
      </c>
      <c r="O35" s="8">
        <f t="shared" si="14"/>
        <v>60</v>
      </c>
      <c r="P35" s="8">
        <f t="shared" si="14"/>
        <v>124</v>
      </c>
      <c r="Q35" s="8">
        <f t="shared" si="14"/>
        <v>86</v>
      </c>
      <c r="R35" s="8">
        <f t="shared" si="14"/>
        <v>0</v>
      </c>
    </row>
    <row r="36" spans="1:18" ht="26" x14ac:dyDescent="0.35">
      <c r="A36" s="56" t="s">
        <v>62</v>
      </c>
      <c r="B36" s="20" t="s">
        <v>63</v>
      </c>
      <c r="C36" s="7"/>
      <c r="D36" s="7"/>
      <c r="E36" s="7"/>
      <c r="F36" s="7">
        <f t="shared" si="1"/>
        <v>405</v>
      </c>
      <c r="G36" s="7">
        <f t="shared" ref="G36:K36" si="15">G37+G38+G39+G40</f>
        <v>135</v>
      </c>
      <c r="H36" s="7">
        <f t="shared" si="15"/>
        <v>270</v>
      </c>
      <c r="I36" s="7">
        <f t="shared" si="15"/>
        <v>270</v>
      </c>
      <c r="J36" s="7">
        <f t="shared" si="15"/>
        <v>0</v>
      </c>
      <c r="K36" s="7">
        <f t="shared" si="15"/>
        <v>0</v>
      </c>
      <c r="L36" s="7">
        <f t="shared" ref="L36:R36" si="16">L37+L38+L39+L40</f>
        <v>54</v>
      </c>
      <c r="M36" s="7">
        <f t="shared" si="16"/>
        <v>0</v>
      </c>
      <c r="N36" s="7">
        <f t="shared" si="16"/>
        <v>0</v>
      </c>
      <c r="O36" s="7">
        <f t="shared" si="16"/>
        <v>60</v>
      </c>
      <c r="P36" s="7">
        <f t="shared" si="16"/>
        <v>124</v>
      </c>
      <c r="Q36" s="7">
        <f t="shared" si="16"/>
        <v>86</v>
      </c>
      <c r="R36" s="7">
        <f t="shared" si="16"/>
        <v>0</v>
      </c>
    </row>
    <row r="37" spans="1:18" x14ac:dyDescent="0.35">
      <c r="A37" s="56"/>
      <c r="B37" s="10" t="s">
        <v>64</v>
      </c>
      <c r="C37" s="8"/>
      <c r="D37" s="8"/>
      <c r="E37" s="8">
        <v>4</v>
      </c>
      <c r="F37" s="8">
        <f t="shared" si="1"/>
        <v>120</v>
      </c>
      <c r="G37" s="8">
        <v>40</v>
      </c>
      <c r="H37" s="8">
        <v>80</v>
      </c>
      <c r="I37" s="8">
        <v>80</v>
      </c>
      <c r="J37" s="8">
        <v>0</v>
      </c>
      <c r="K37" s="22">
        <v>0</v>
      </c>
      <c r="L37" s="22">
        <v>18</v>
      </c>
      <c r="M37" s="8">
        <v>0</v>
      </c>
      <c r="N37" s="8">
        <v>0</v>
      </c>
      <c r="O37" s="15">
        <v>30</v>
      </c>
      <c r="P37" s="16">
        <v>50</v>
      </c>
      <c r="Q37" s="16">
        <v>0</v>
      </c>
      <c r="R37" s="8">
        <v>0</v>
      </c>
    </row>
    <row r="38" spans="1:18" x14ac:dyDescent="0.35">
      <c r="A38" s="56"/>
      <c r="B38" s="10" t="s">
        <v>65</v>
      </c>
      <c r="C38" s="8"/>
      <c r="D38" s="8">
        <v>5</v>
      </c>
      <c r="E38" s="8"/>
      <c r="F38" s="8">
        <f t="shared" si="1"/>
        <v>48</v>
      </c>
      <c r="G38" s="8">
        <v>16</v>
      </c>
      <c r="H38" s="8">
        <v>32</v>
      </c>
      <c r="I38" s="8">
        <v>32</v>
      </c>
      <c r="J38" s="8">
        <v>0</v>
      </c>
      <c r="K38" s="22">
        <v>0</v>
      </c>
      <c r="L38" s="22">
        <v>0</v>
      </c>
      <c r="M38" s="8">
        <v>0</v>
      </c>
      <c r="N38" s="8">
        <v>0</v>
      </c>
      <c r="O38" s="16">
        <v>0</v>
      </c>
      <c r="P38" s="16">
        <v>0</v>
      </c>
      <c r="Q38" s="15">
        <v>32</v>
      </c>
      <c r="R38" s="8">
        <v>0</v>
      </c>
    </row>
    <row r="39" spans="1:18" ht="26" x14ac:dyDescent="0.35">
      <c r="A39" s="56"/>
      <c r="B39" s="10" t="s">
        <v>66</v>
      </c>
      <c r="C39" s="8"/>
      <c r="D39" s="8"/>
      <c r="E39" s="8">
        <v>5</v>
      </c>
      <c r="F39" s="8">
        <f t="shared" si="1"/>
        <v>81</v>
      </c>
      <c r="G39" s="8">
        <v>27</v>
      </c>
      <c r="H39" s="8">
        <v>54</v>
      </c>
      <c r="I39" s="8">
        <v>54</v>
      </c>
      <c r="J39" s="8">
        <v>0</v>
      </c>
      <c r="K39" s="22">
        <v>0</v>
      </c>
      <c r="L39" s="22">
        <v>18</v>
      </c>
      <c r="M39" s="8">
        <v>0</v>
      </c>
      <c r="N39" s="8">
        <v>0</v>
      </c>
      <c r="O39" s="8">
        <v>0</v>
      </c>
      <c r="P39" s="5">
        <v>34</v>
      </c>
      <c r="Q39" s="8">
        <v>20</v>
      </c>
      <c r="R39" s="8">
        <v>0</v>
      </c>
    </row>
    <row r="40" spans="1:18" ht="26" x14ac:dyDescent="0.35">
      <c r="A40" s="56"/>
      <c r="B40" s="10" t="s">
        <v>67</v>
      </c>
      <c r="C40" s="8"/>
      <c r="D40" s="8"/>
      <c r="E40" s="8">
        <v>5</v>
      </c>
      <c r="F40" s="8">
        <f t="shared" si="1"/>
        <v>156</v>
      </c>
      <c r="G40" s="8">
        <v>52</v>
      </c>
      <c r="H40" s="8">
        <v>104</v>
      </c>
      <c r="I40" s="8">
        <v>104</v>
      </c>
      <c r="J40" s="8">
        <v>0</v>
      </c>
      <c r="K40" s="22">
        <v>0</v>
      </c>
      <c r="L40" s="22">
        <v>18</v>
      </c>
      <c r="M40" s="8">
        <v>0</v>
      </c>
      <c r="N40" s="8">
        <v>0</v>
      </c>
      <c r="O40" s="8">
        <v>30</v>
      </c>
      <c r="P40" s="5">
        <v>40</v>
      </c>
      <c r="Q40" s="8">
        <v>34</v>
      </c>
      <c r="R40" s="8">
        <v>0</v>
      </c>
    </row>
    <row r="41" spans="1:18" ht="26" x14ac:dyDescent="0.35">
      <c r="A41" s="37" t="s">
        <v>68</v>
      </c>
      <c r="B41" s="20" t="s">
        <v>69</v>
      </c>
      <c r="C41" s="7"/>
      <c r="D41" s="7">
        <v>5</v>
      </c>
      <c r="E41" s="21"/>
      <c r="F41" s="7">
        <f t="shared" si="1"/>
        <v>324</v>
      </c>
      <c r="G41" s="7">
        <f t="shared" ref="G41:J41" si="17">G42+G43+G44+G45</f>
        <v>0</v>
      </c>
      <c r="H41" s="7">
        <v>324</v>
      </c>
      <c r="I41" s="7">
        <f t="shared" si="17"/>
        <v>0</v>
      </c>
      <c r="J41" s="7">
        <f t="shared" si="17"/>
        <v>0</v>
      </c>
      <c r="K41" s="7">
        <f>K42+K43+K44</f>
        <v>324</v>
      </c>
      <c r="L41" s="7">
        <f t="shared" ref="L41:R41" si="18">L42+L43+L44+L45</f>
        <v>0</v>
      </c>
      <c r="M41" s="7">
        <f t="shared" si="18"/>
        <v>0</v>
      </c>
      <c r="N41" s="7">
        <f t="shared" si="18"/>
        <v>0</v>
      </c>
      <c r="O41" s="7">
        <f t="shared" si="18"/>
        <v>36</v>
      </c>
      <c r="P41" s="7">
        <v>162</v>
      </c>
      <c r="Q41" s="7">
        <v>126</v>
      </c>
      <c r="R41" s="7">
        <f t="shared" si="18"/>
        <v>0</v>
      </c>
    </row>
    <row r="42" spans="1:18" x14ac:dyDescent="0.35">
      <c r="A42" s="37"/>
      <c r="B42" s="10" t="s">
        <v>64</v>
      </c>
      <c r="C42" s="8"/>
      <c r="D42" s="8"/>
      <c r="E42" s="9"/>
      <c r="F42" s="8">
        <f t="shared" si="1"/>
        <v>108</v>
      </c>
      <c r="G42" s="8">
        <v>0</v>
      </c>
      <c r="H42" s="8">
        <v>108</v>
      </c>
      <c r="I42" s="8">
        <v>0</v>
      </c>
      <c r="J42" s="8">
        <v>0</v>
      </c>
      <c r="K42" s="22">
        <v>108</v>
      </c>
      <c r="L42" s="22">
        <v>0</v>
      </c>
      <c r="M42" s="8">
        <v>0</v>
      </c>
      <c r="N42" s="8">
        <v>0</v>
      </c>
      <c r="O42" s="8">
        <v>36</v>
      </c>
      <c r="P42" s="8">
        <v>72</v>
      </c>
      <c r="Q42" s="8">
        <v>0</v>
      </c>
      <c r="R42" s="8">
        <v>0</v>
      </c>
    </row>
    <row r="43" spans="1:18" x14ac:dyDescent="0.35">
      <c r="A43" s="37"/>
      <c r="B43" s="10" t="s">
        <v>65</v>
      </c>
      <c r="C43" s="8"/>
      <c r="D43" s="8"/>
      <c r="E43" s="9"/>
      <c r="F43" s="8">
        <f t="shared" si="1"/>
        <v>72</v>
      </c>
      <c r="G43" s="8">
        <v>0</v>
      </c>
      <c r="H43" s="8">
        <v>72</v>
      </c>
      <c r="I43" s="8">
        <v>0</v>
      </c>
      <c r="J43" s="8">
        <v>0</v>
      </c>
      <c r="K43" s="22">
        <v>72</v>
      </c>
      <c r="L43" s="22">
        <v>0</v>
      </c>
      <c r="M43" s="8">
        <v>0</v>
      </c>
      <c r="N43" s="8">
        <v>0</v>
      </c>
      <c r="O43" s="8">
        <v>0</v>
      </c>
      <c r="P43" s="8">
        <v>0</v>
      </c>
      <c r="Q43" s="8">
        <v>72</v>
      </c>
      <c r="R43" s="8">
        <v>0</v>
      </c>
    </row>
    <row r="44" spans="1:18" ht="26" x14ac:dyDescent="0.35">
      <c r="A44" s="37"/>
      <c r="B44" s="10" t="s">
        <v>66</v>
      </c>
      <c r="C44" s="8"/>
      <c r="D44" s="8"/>
      <c r="E44" s="9"/>
      <c r="F44" s="8">
        <f t="shared" si="1"/>
        <v>144</v>
      </c>
      <c r="G44" s="8">
        <v>0</v>
      </c>
      <c r="H44" s="8">
        <v>144</v>
      </c>
      <c r="I44" s="8">
        <v>0</v>
      </c>
      <c r="J44" s="8">
        <v>0</v>
      </c>
      <c r="K44" s="22">
        <v>144</v>
      </c>
      <c r="L44" s="22">
        <v>0</v>
      </c>
      <c r="M44" s="8">
        <v>0</v>
      </c>
      <c r="N44" s="8">
        <v>0</v>
      </c>
      <c r="O44" s="8">
        <v>0</v>
      </c>
      <c r="P44" s="8">
        <v>90</v>
      </c>
      <c r="Q44" s="8">
        <f>72-18</f>
        <v>54</v>
      </c>
      <c r="R44" s="8">
        <v>0</v>
      </c>
    </row>
    <row r="45" spans="1:18" x14ac:dyDescent="0.35">
      <c r="A45" s="37"/>
      <c r="B45" s="17" t="s">
        <v>70</v>
      </c>
      <c r="C45" s="14"/>
      <c r="D45" s="14">
        <v>5</v>
      </c>
      <c r="E45" s="18"/>
      <c r="F45" s="14" t="s">
        <v>122</v>
      </c>
      <c r="G45" s="14">
        <v>0</v>
      </c>
      <c r="H45" s="14" t="s">
        <v>122</v>
      </c>
      <c r="I45" s="14">
        <v>0</v>
      </c>
      <c r="J45" s="14">
        <v>0</v>
      </c>
      <c r="K45" s="14" t="s">
        <v>122</v>
      </c>
      <c r="L45" s="14">
        <v>0</v>
      </c>
      <c r="M45" s="14">
        <v>0</v>
      </c>
      <c r="N45" s="14">
        <v>0</v>
      </c>
      <c r="O45" s="14">
        <v>0</v>
      </c>
      <c r="P45" s="14" t="s">
        <v>123</v>
      </c>
      <c r="Q45" s="14" t="s">
        <v>123</v>
      </c>
      <c r="R45" s="14">
        <v>0</v>
      </c>
    </row>
    <row r="46" spans="1:18" x14ac:dyDescent="0.35">
      <c r="A46" s="8" t="s">
        <v>71</v>
      </c>
      <c r="B46" s="10" t="s">
        <v>72</v>
      </c>
      <c r="C46" s="8"/>
      <c r="D46" s="8">
        <v>6</v>
      </c>
      <c r="E46" s="8"/>
      <c r="F46" s="8">
        <f t="shared" si="1"/>
        <v>288</v>
      </c>
      <c r="G46" s="8">
        <v>0</v>
      </c>
      <c r="H46" s="8">
        <v>288</v>
      </c>
      <c r="I46" s="8">
        <v>0</v>
      </c>
      <c r="J46" s="8">
        <v>0</v>
      </c>
      <c r="K46" s="26">
        <v>288</v>
      </c>
      <c r="L46" s="22">
        <v>0</v>
      </c>
      <c r="M46" s="8">
        <v>0</v>
      </c>
      <c r="N46" s="8">
        <v>0</v>
      </c>
      <c r="O46" s="8">
        <v>0</v>
      </c>
      <c r="P46" s="8">
        <v>144</v>
      </c>
      <c r="Q46" s="8">
        <v>0</v>
      </c>
      <c r="R46" s="8">
        <v>144</v>
      </c>
    </row>
    <row r="47" spans="1:18" ht="26" x14ac:dyDescent="0.35">
      <c r="A47" s="13" t="s">
        <v>73</v>
      </c>
      <c r="B47" s="19" t="s">
        <v>74</v>
      </c>
      <c r="C47" s="13"/>
      <c r="D47" s="13"/>
      <c r="E47" s="13" t="s">
        <v>101</v>
      </c>
      <c r="F47" s="13">
        <f t="shared" si="1"/>
        <v>278</v>
      </c>
      <c r="G47" s="13">
        <f t="shared" ref="G47:K47" si="19">G48</f>
        <v>91</v>
      </c>
      <c r="H47" s="13">
        <f t="shared" si="19"/>
        <v>187</v>
      </c>
      <c r="I47" s="13">
        <f t="shared" si="19"/>
        <v>187</v>
      </c>
      <c r="J47" s="13">
        <f t="shared" si="19"/>
        <v>0</v>
      </c>
      <c r="K47" s="13">
        <f t="shared" si="19"/>
        <v>0</v>
      </c>
      <c r="L47" s="13">
        <v>9</v>
      </c>
      <c r="M47" s="13">
        <f t="shared" ref="M47:R47" si="20">M48</f>
        <v>0</v>
      </c>
      <c r="N47" s="13">
        <f t="shared" si="20"/>
        <v>0</v>
      </c>
      <c r="O47" s="13">
        <f t="shared" si="20"/>
        <v>0</v>
      </c>
      <c r="P47" s="13">
        <f t="shared" si="20"/>
        <v>47</v>
      </c>
      <c r="Q47" s="13">
        <f t="shared" si="20"/>
        <v>80</v>
      </c>
      <c r="R47" s="13">
        <f t="shared" si="20"/>
        <v>60</v>
      </c>
    </row>
    <row r="48" spans="1:18" ht="26" x14ac:dyDescent="0.35">
      <c r="A48" s="37" t="s">
        <v>75</v>
      </c>
      <c r="B48" s="20" t="s">
        <v>76</v>
      </c>
      <c r="C48" s="7"/>
      <c r="D48" s="7"/>
      <c r="E48" s="7"/>
      <c r="F48" s="7">
        <f t="shared" si="1"/>
        <v>278</v>
      </c>
      <c r="G48" s="7">
        <f t="shared" ref="G48:L48" si="21">G49+G50+G51</f>
        <v>91</v>
      </c>
      <c r="H48" s="7">
        <f t="shared" si="21"/>
        <v>187</v>
      </c>
      <c r="I48" s="7">
        <f t="shared" si="21"/>
        <v>187</v>
      </c>
      <c r="J48" s="7">
        <f t="shared" si="21"/>
        <v>0</v>
      </c>
      <c r="K48" s="7">
        <f t="shared" si="21"/>
        <v>0</v>
      </c>
      <c r="L48" s="7">
        <f t="shared" si="21"/>
        <v>54</v>
      </c>
      <c r="M48" s="7">
        <f t="shared" ref="M48:R48" si="22">M49+M50+M51</f>
        <v>0</v>
      </c>
      <c r="N48" s="7">
        <f t="shared" si="22"/>
        <v>0</v>
      </c>
      <c r="O48" s="7">
        <f t="shared" si="22"/>
        <v>0</v>
      </c>
      <c r="P48" s="7">
        <f t="shared" si="22"/>
        <v>47</v>
      </c>
      <c r="Q48" s="7">
        <f t="shared" si="22"/>
        <v>80</v>
      </c>
      <c r="R48" s="7">
        <f t="shared" si="22"/>
        <v>60</v>
      </c>
    </row>
    <row r="49" spans="1:18" x14ac:dyDescent="0.35">
      <c r="A49" s="37"/>
      <c r="B49" s="10" t="s">
        <v>77</v>
      </c>
      <c r="C49" s="9"/>
      <c r="D49" s="9"/>
      <c r="E49" s="8">
        <v>5</v>
      </c>
      <c r="F49" s="8">
        <f t="shared" si="1"/>
        <v>113</v>
      </c>
      <c r="G49" s="8">
        <v>36</v>
      </c>
      <c r="H49" s="8">
        <v>77</v>
      </c>
      <c r="I49" s="8">
        <v>77</v>
      </c>
      <c r="J49" s="8">
        <v>0</v>
      </c>
      <c r="K49" s="22">
        <v>0</v>
      </c>
      <c r="L49" s="22">
        <v>18</v>
      </c>
      <c r="M49" s="8">
        <v>0</v>
      </c>
      <c r="N49" s="8">
        <v>0</v>
      </c>
      <c r="O49" s="8">
        <v>0</v>
      </c>
      <c r="P49" s="8">
        <v>47</v>
      </c>
      <c r="Q49" s="8">
        <v>30</v>
      </c>
      <c r="R49" s="8">
        <v>0</v>
      </c>
    </row>
    <row r="50" spans="1:18" x14ac:dyDescent="0.35">
      <c r="A50" s="37"/>
      <c r="B50" s="10" t="s">
        <v>78</v>
      </c>
      <c r="C50" s="9"/>
      <c r="D50" s="8"/>
      <c r="E50" s="8">
        <v>6</v>
      </c>
      <c r="F50" s="8">
        <f t="shared" si="1"/>
        <v>90</v>
      </c>
      <c r="G50" s="8">
        <v>30</v>
      </c>
      <c r="H50" s="8">
        <v>60</v>
      </c>
      <c r="I50" s="8">
        <v>60</v>
      </c>
      <c r="J50" s="8">
        <v>0</v>
      </c>
      <c r="K50" s="22">
        <v>0</v>
      </c>
      <c r="L50" s="22">
        <v>18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60</v>
      </c>
    </row>
    <row r="51" spans="1:18" x14ac:dyDescent="0.35">
      <c r="A51" s="37"/>
      <c r="B51" s="10" t="s">
        <v>79</v>
      </c>
      <c r="C51" s="9"/>
      <c r="D51" s="9"/>
      <c r="E51" s="8">
        <v>5</v>
      </c>
      <c r="F51" s="8">
        <f t="shared" si="1"/>
        <v>75</v>
      </c>
      <c r="G51" s="8">
        <v>25</v>
      </c>
      <c r="H51" s="8">
        <v>50</v>
      </c>
      <c r="I51" s="8">
        <v>50</v>
      </c>
      <c r="J51" s="8">
        <v>0</v>
      </c>
      <c r="K51" s="22">
        <v>0</v>
      </c>
      <c r="L51" s="22">
        <v>18</v>
      </c>
      <c r="M51" s="8">
        <v>0</v>
      </c>
      <c r="N51" s="8">
        <v>0</v>
      </c>
      <c r="O51" s="8">
        <v>0</v>
      </c>
      <c r="P51" s="5">
        <v>0</v>
      </c>
      <c r="Q51" s="5">
        <v>50</v>
      </c>
      <c r="R51" s="8">
        <v>0</v>
      </c>
    </row>
    <row r="52" spans="1:18" ht="26" x14ac:dyDescent="0.35">
      <c r="A52" s="37" t="s">
        <v>80</v>
      </c>
      <c r="B52" s="20" t="s">
        <v>81</v>
      </c>
      <c r="C52" s="7"/>
      <c r="D52" s="7">
        <v>5</v>
      </c>
      <c r="E52" s="7"/>
      <c r="F52" s="7">
        <f t="shared" si="1"/>
        <v>228</v>
      </c>
      <c r="G52" s="7">
        <f t="shared" ref="G52:L52" si="23">G53+G54+G55+G56</f>
        <v>0</v>
      </c>
      <c r="H52" s="7">
        <f>H53+H54</f>
        <v>228</v>
      </c>
      <c r="I52" s="7">
        <f t="shared" si="23"/>
        <v>0</v>
      </c>
      <c r="J52" s="7">
        <f t="shared" si="23"/>
        <v>0</v>
      </c>
      <c r="K52" s="7">
        <f>K53+K54</f>
        <v>228</v>
      </c>
      <c r="L52" s="7">
        <f t="shared" si="23"/>
        <v>0</v>
      </c>
      <c r="M52" s="7">
        <f t="shared" ref="M52:Q52" si="24">M53+M54+M55+M56</f>
        <v>0</v>
      </c>
      <c r="N52" s="7">
        <f t="shared" si="24"/>
        <v>0</v>
      </c>
      <c r="O52" s="7">
        <f t="shared" si="24"/>
        <v>0</v>
      </c>
      <c r="P52" s="7">
        <f t="shared" si="24"/>
        <v>36</v>
      </c>
      <c r="Q52" s="7">
        <f t="shared" si="24"/>
        <v>192</v>
      </c>
      <c r="R52" s="7">
        <v>0</v>
      </c>
    </row>
    <row r="53" spans="1:18" x14ac:dyDescent="0.35">
      <c r="A53" s="37"/>
      <c r="B53" s="10" t="s">
        <v>77</v>
      </c>
      <c r="C53" s="8"/>
      <c r="D53" s="8"/>
      <c r="E53" s="8"/>
      <c r="F53" s="8">
        <f t="shared" si="1"/>
        <v>120</v>
      </c>
      <c r="G53" s="8">
        <v>0</v>
      </c>
      <c r="H53" s="8">
        <v>120</v>
      </c>
      <c r="I53" s="8">
        <v>0</v>
      </c>
      <c r="J53" s="8">
        <v>0</v>
      </c>
      <c r="K53" s="22">
        <v>120</v>
      </c>
      <c r="L53" s="22">
        <v>0</v>
      </c>
      <c r="M53" s="8">
        <v>0</v>
      </c>
      <c r="N53" s="8">
        <v>0</v>
      </c>
      <c r="O53" s="8">
        <v>0</v>
      </c>
      <c r="P53" s="8">
        <v>36</v>
      </c>
      <c r="Q53" s="8">
        <v>84</v>
      </c>
      <c r="R53" s="8">
        <v>0</v>
      </c>
    </row>
    <row r="54" spans="1:18" x14ac:dyDescent="0.35">
      <c r="A54" s="37"/>
      <c r="B54" s="10" t="s">
        <v>79</v>
      </c>
      <c r="C54" s="8"/>
      <c r="D54" s="8"/>
      <c r="E54" s="8"/>
      <c r="F54" s="8">
        <f t="shared" si="1"/>
        <v>108</v>
      </c>
      <c r="G54" s="8">
        <v>0</v>
      </c>
      <c r="H54" s="8">
        <v>108</v>
      </c>
      <c r="I54" s="8">
        <v>0</v>
      </c>
      <c r="J54" s="8">
        <v>0</v>
      </c>
      <c r="K54" s="22">
        <v>108</v>
      </c>
      <c r="L54" s="22">
        <v>0</v>
      </c>
      <c r="M54" s="8">
        <v>0</v>
      </c>
      <c r="N54" s="8">
        <v>0</v>
      </c>
      <c r="O54" s="8">
        <v>0</v>
      </c>
      <c r="P54" s="8">
        <v>0</v>
      </c>
      <c r="Q54" s="8">
        <v>108</v>
      </c>
      <c r="R54" s="8">
        <v>0</v>
      </c>
    </row>
    <row r="55" spans="1:18" x14ac:dyDescent="0.35">
      <c r="A55" s="37"/>
      <c r="B55" s="17" t="s">
        <v>82</v>
      </c>
      <c r="C55" s="14"/>
      <c r="D55" s="14"/>
      <c r="E55" s="14"/>
      <c r="F55" s="14" t="s">
        <v>124</v>
      </c>
      <c r="G55" s="14">
        <v>0</v>
      </c>
      <c r="H55" s="14" t="s">
        <v>124</v>
      </c>
      <c r="I55" s="14">
        <v>0</v>
      </c>
      <c r="J55" s="14">
        <v>0</v>
      </c>
      <c r="K55" s="14" t="s">
        <v>124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 t="s">
        <v>124</v>
      </c>
    </row>
    <row r="56" spans="1:18" x14ac:dyDescent="0.35">
      <c r="A56" s="37"/>
      <c r="B56" s="17" t="s">
        <v>83</v>
      </c>
      <c r="C56" s="14"/>
      <c r="D56" s="14"/>
      <c r="E56" s="14"/>
      <c r="F56" s="14" t="s">
        <v>124</v>
      </c>
      <c r="G56" s="14">
        <v>0</v>
      </c>
      <c r="H56" s="14" t="s">
        <v>124</v>
      </c>
      <c r="I56" s="14">
        <v>0</v>
      </c>
      <c r="J56" s="14">
        <v>0</v>
      </c>
      <c r="K56" s="14" t="s">
        <v>124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 t="s">
        <v>124</v>
      </c>
    </row>
    <row r="57" spans="1:18" x14ac:dyDescent="0.35">
      <c r="A57" s="13" t="s">
        <v>84</v>
      </c>
      <c r="B57" s="19" t="s">
        <v>72</v>
      </c>
      <c r="C57" s="13"/>
      <c r="D57" s="13">
        <v>6</v>
      </c>
      <c r="E57" s="13"/>
      <c r="F57" s="13">
        <f t="shared" si="1"/>
        <v>564</v>
      </c>
      <c r="G57" s="13">
        <v>0</v>
      </c>
      <c r="H57" s="13">
        <v>564</v>
      </c>
      <c r="I57" s="13">
        <v>0</v>
      </c>
      <c r="J57" s="13">
        <v>0</v>
      </c>
      <c r="K57" s="13">
        <v>564</v>
      </c>
      <c r="L57" s="13">
        <v>0</v>
      </c>
      <c r="M57" s="13">
        <v>0</v>
      </c>
      <c r="N57" s="13">
        <v>0</v>
      </c>
      <c r="O57" s="13">
        <v>0</v>
      </c>
      <c r="P57" s="13">
        <v>36</v>
      </c>
      <c r="Q57" s="13">
        <v>0</v>
      </c>
      <c r="R57" s="13">
        <v>528</v>
      </c>
    </row>
    <row r="58" spans="1:18" x14ac:dyDescent="0.35">
      <c r="A58" s="9" t="s">
        <v>85</v>
      </c>
      <c r="B58" s="2" t="s">
        <v>86</v>
      </c>
      <c r="C58" s="8"/>
      <c r="D58" s="8">
        <v>6</v>
      </c>
      <c r="E58" s="9"/>
      <c r="F58" s="8">
        <f t="shared" si="1"/>
        <v>80</v>
      </c>
      <c r="G58" s="8">
        <v>40</v>
      </c>
      <c r="H58" s="8">
        <v>40</v>
      </c>
      <c r="I58" s="8">
        <v>0</v>
      </c>
      <c r="J58" s="8">
        <v>40</v>
      </c>
      <c r="K58" s="22">
        <v>0</v>
      </c>
      <c r="L58" s="22">
        <v>0</v>
      </c>
      <c r="M58" s="8">
        <v>0</v>
      </c>
      <c r="N58" s="8">
        <v>0</v>
      </c>
      <c r="O58" s="8">
        <v>0</v>
      </c>
      <c r="P58" s="8">
        <v>0</v>
      </c>
      <c r="Q58" s="5">
        <v>16</v>
      </c>
      <c r="R58" s="8">
        <v>24</v>
      </c>
    </row>
    <row r="59" spans="1:18" x14ac:dyDescent="0.35">
      <c r="A59" s="79" t="s">
        <v>87</v>
      </c>
      <c r="B59" s="79"/>
      <c r="C59" s="9">
        <v>1</v>
      </c>
      <c r="D59" s="9">
        <v>22</v>
      </c>
      <c r="E59" s="9">
        <v>11</v>
      </c>
      <c r="F59" s="9">
        <f>H59+G59</f>
        <v>4553</v>
      </c>
      <c r="G59" s="24">
        <f t="shared" ref="G59:R59" si="25">G6+G26+G35+G41+G46+G47+G52+G57+G58</f>
        <v>377</v>
      </c>
      <c r="H59" s="24">
        <f>H58+H57+H52+H48+H46+H41+H36+H26+H21+H16+H7</f>
        <v>4176</v>
      </c>
      <c r="I59" s="24">
        <f t="shared" si="25"/>
        <v>2097</v>
      </c>
      <c r="J59" s="24">
        <f t="shared" si="25"/>
        <v>675</v>
      </c>
      <c r="K59" s="24">
        <f>K57+K52+K46+K41</f>
        <v>1404</v>
      </c>
      <c r="L59" s="24">
        <f t="shared" si="25"/>
        <v>72</v>
      </c>
      <c r="M59" s="24">
        <f t="shared" si="25"/>
        <v>612</v>
      </c>
      <c r="N59" s="24">
        <f t="shared" si="25"/>
        <v>864</v>
      </c>
      <c r="O59" s="24">
        <f t="shared" si="25"/>
        <v>576</v>
      </c>
      <c r="P59" s="24">
        <v>828</v>
      </c>
      <c r="Q59" s="24">
        <v>540</v>
      </c>
      <c r="R59" s="24">
        <f t="shared" si="25"/>
        <v>756</v>
      </c>
    </row>
    <row r="60" spans="1:18" x14ac:dyDescent="0.35">
      <c r="A60" s="9" t="s">
        <v>88</v>
      </c>
      <c r="B60" s="2" t="s">
        <v>89</v>
      </c>
      <c r="C60" s="37"/>
      <c r="D60" s="37"/>
      <c r="E60" s="37"/>
      <c r="F60" s="37"/>
      <c r="G60" s="37"/>
      <c r="H60" s="9">
        <f>P60+Q60+R60+O60+N60+M60</f>
        <v>180</v>
      </c>
      <c r="I60" s="62"/>
      <c r="J60" s="63"/>
      <c r="K60" s="63"/>
      <c r="L60" s="64"/>
      <c r="M60" s="24">
        <v>0</v>
      </c>
      <c r="N60" s="24">
        <v>0</v>
      </c>
      <c r="O60" s="24">
        <v>36</v>
      </c>
      <c r="P60" s="24">
        <v>36</v>
      </c>
      <c r="Q60" s="24">
        <f>4*18</f>
        <v>72</v>
      </c>
      <c r="R60" s="24">
        <v>36</v>
      </c>
    </row>
    <row r="61" spans="1:18" x14ac:dyDescent="0.35">
      <c r="A61" s="9" t="s">
        <v>90</v>
      </c>
      <c r="B61" s="2" t="s">
        <v>91</v>
      </c>
      <c r="C61" s="37"/>
      <c r="D61" s="37"/>
      <c r="E61" s="37"/>
      <c r="F61" s="37"/>
      <c r="G61" s="37"/>
      <c r="H61" s="24">
        <f>P61+Q61+R61+O61+N61+M61</f>
        <v>72</v>
      </c>
      <c r="I61" s="65"/>
      <c r="J61" s="66"/>
      <c r="K61" s="66"/>
      <c r="L61" s="67"/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72</v>
      </c>
    </row>
    <row r="62" spans="1:18" ht="15" customHeight="1" x14ac:dyDescent="0.35">
      <c r="A62" s="68" t="s">
        <v>119</v>
      </c>
      <c r="B62" s="69"/>
      <c r="C62" s="69"/>
      <c r="D62" s="69"/>
      <c r="E62" s="69"/>
      <c r="F62" s="69"/>
      <c r="G62" s="70"/>
      <c r="H62" s="77" t="s">
        <v>92</v>
      </c>
      <c r="I62" s="77"/>
      <c r="J62" s="77"/>
      <c r="K62" s="77"/>
      <c r="L62" s="77"/>
      <c r="M62" s="8">
        <f>M6+M26+M33</f>
        <v>612</v>
      </c>
      <c r="N62" s="25">
        <f>N6+N26+N33</f>
        <v>864</v>
      </c>
      <c r="O62" s="25">
        <f>O6+O26+O33</f>
        <v>540</v>
      </c>
      <c r="P62" s="25">
        <f>P6+P26+P33</f>
        <v>450</v>
      </c>
      <c r="Q62" s="25">
        <v>222</v>
      </c>
      <c r="R62" s="25">
        <f>R6+R26+R33+R58</f>
        <v>84</v>
      </c>
    </row>
    <row r="63" spans="1:18" x14ac:dyDescent="0.35">
      <c r="A63" s="71"/>
      <c r="B63" s="72"/>
      <c r="C63" s="72"/>
      <c r="D63" s="72"/>
      <c r="E63" s="72"/>
      <c r="F63" s="72"/>
      <c r="G63" s="73"/>
      <c r="H63" s="78" t="s">
        <v>93</v>
      </c>
      <c r="I63" s="78"/>
      <c r="J63" s="78"/>
      <c r="K63" s="78"/>
      <c r="L63" s="78"/>
      <c r="M63" s="8">
        <f t="shared" ref="M63:P63" si="26">M41+M52</f>
        <v>0</v>
      </c>
      <c r="N63" s="8">
        <f t="shared" si="26"/>
        <v>0</v>
      </c>
      <c r="O63" s="8">
        <f t="shared" si="26"/>
        <v>36</v>
      </c>
      <c r="P63" s="8">
        <f t="shared" si="26"/>
        <v>198</v>
      </c>
      <c r="Q63" s="8">
        <v>318</v>
      </c>
      <c r="R63" s="8">
        <v>0</v>
      </c>
    </row>
    <row r="64" spans="1:18" x14ac:dyDescent="0.35">
      <c r="A64" s="71"/>
      <c r="B64" s="72"/>
      <c r="C64" s="72"/>
      <c r="D64" s="72"/>
      <c r="E64" s="72"/>
      <c r="F64" s="72"/>
      <c r="G64" s="73"/>
      <c r="H64" s="77" t="s">
        <v>95</v>
      </c>
      <c r="I64" s="77"/>
      <c r="J64" s="77"/>
      <c r="K64" s="77"/>
      <c r="L64" s="77"/>
      <c r="M64" s="8">
        <f t="shared" ref="M64:R64" si="27">M46+M57</f>
        <v>0</v>
      </c>
      <c r="N64" s="8">
        <f t="shared" si="27"/>
        <v>0</v>
      </c>
      <c r="O64" s="8">
        <f t="shared" si="27"/>
        <v>0</v>
      </c>
      <c r="P64" s="8">
        <f t="shared" si="27"/>
        <v>180</v>
      </c>
      <c r="Q64" s="8">
        <f t="shared" si="27"/>
        <v>0</v>
      </c>
      <c r="R64" s="8">
        <f t="shared" si="27"/>
        <v>672</v>
      </c>
    </row>
    <row r="65" spans="1:18" x14ac:dyDescent="0.35">
      <c r="A65" s="71"/>
      <c r="B65" s="72"/>
      <c r="C65" s="72"/>
      <c r="D65" s="72"/>
      <c r="E65" s="72"/>
      <c r="F65" s="72"/>
      <c r="G65" s="73"/>
      <c r="H65" s="77" t="s">
        <v>125</v>
      </c>
      <c r="I65" s="77"/>
      <c r="J65" s="77"/>
      <c r="K65" s="77"/>
      <c r="L65" s="77"/>
      <c r="M65" s="8">
        <v>0</v>
      </c>
      <c r="N65" s="8">
        <v>0</v>
      </c>
      <c r="O65" s="8">
        <v>2</v>
      </c>
      <c r="P65" s="8">
        <v>2</v>
      </c>
      <c r="Q65" s="8">
        <v>4</v>
      </c>
      <c r="R65" s="8">
        <v>3</v>
      </c>
    </row>
    <row r="66" spans="1:18" x14ac:dyDescent="0.35">
      <c r="A66" s="71"/>
      <c r="B66" s="72"/>
      <c r="C66" s="72"/>
      <c r="D66" s="72"/>
      <c r="E66" s="72"/>
      <c r="F66" s="72"/>
      <c r="G66" s="73"/>
      <c r="H66" s="77" t="s">
        <v>96</v>
      </c>
      <c r="I66" s="77"/>
      <c r="J66" s="77"/>
      <c r="K66" s="77"/>
      <c r="L66" s="77"/>
      <c r="M66" s="8">
        <v>0</v>
      </c>
      <c r="N66" s="8">
        <v>7</v>
      </c>
      <c r="O66" s="8">
        <v>6</v>
      </c>
      <c r="P66" s="8">
        <v>3</v>
      </c>
      <c r="Q66" s="8">
        <v>3</v>
      </c>
      <c r="R66" s="8">
        <v>3</v>
      </c>
    </row>
    <row r="67" spans="1:18" x14ac:dyDescent="0.35">
      <c r="A67" s="74"/>
      <c r="B67" s="75"/>
      <c r="C67" s="75"/>
      <c r="D67" s="75"/>
      <c r="E67" s="75"/>
      <c r="F67" s="75"/>
      <c r="G67" s="76"/>
      <c r="H67" s="77" t="s">
        <v>94</v>
      </c>
      <c r="I67" s="77"/>
      <c r="J67" s="77"/>
      <c r="K67" s="77"/>
      <c r="L67" s="77"/>
      <c r="M67" s="8">
        <v>0</v>
      </c>
      <c r="N67" s="22">
        <v>0</v>
      </c>
      <c r="O67" s="22">
        <v>0</v>
      </c>
      <c r="P67" s="22">
        <v>0</v>
      </c>
      <c r="Q67" s="22">
        <v>1</v>
      </c>
      <c r="R67" s="22">
        <v>0</v>
      </c>
    </row>
    <row r="68" spans="1:18" ht="24.75" customHeight="1" x14ac:dyDescent="0.35">
      <c r="M68" s="30">
        <v>612</v>
      </c>
      <c r="N68" s="30">
        <v>864</v>
      </c>
      <c r="O68" s="30">
        <v>612</v>
      </c>
      <c r="P68" s="30">
        <v>864</v>
      </c>
      <c r="Q68" s="30">
        <v>612</v>
      </c>
      <c r="R68" s="30">
        <v>864</v>
      </c>
    </row>
    <row r="69" spans="1:18" x14ac:dyDescent="0.35">
      <c r="M69" s="29">
        <f>M59+M60+M61</f>
        <v>612</v>
      </c>
      <c r="N69" s="29">
        <f t="shared" ref="N69:R69" si="28">N59+N60+N61</f>
        <v>864</v>
      </c>
      <c r="O69" s="29">
        <f t="shared" si="28"/>
        <v>612</v>
      </c>
      <c r="P69" s="29">
        <f t="shared" si="28"/>
        <v>864</v>
      </c>
      <c r="Q69" s="29">
        <v>612</v>
      </c>
      <c r="R69" s="29">
        <f t="shared" si="28"/>
        <v>864</v>
      </c>
    </row>
    <row r="70" spans="1:18" x14ac:dyDescent="0.35">
      <c r="M70" s="30">
        <f>M69-M68</f>
        <v>0</v>
      </c>
      <c r="N70" s="30">
        <f t="shared" ref="N70:R70" si="29">N69-N68</f>
        <v>0</v>
      </c>
      <c r="O70" s="30">
        <f t="shared" si="29"/>
        <v>0</v>
      </c>
      <c r="P70" s="30">
        <f t="shared" si="29"/>
        <v>0</v>
      </c>
      <c r="Q70" s="30">
        <f t="shared" si="29"/>
        <v>0</v>
      </c>
      <c r="R70" s="30">
        <f t="shared" si="29"/>
        <v>0</v>
      </c>
    </row>
  </sheetData>
  <mergeCells count="38">
    <mergeCell ref="I60:L61"/>
    <mergeCell ref="A62:G67"/>
    <mergeCell ref="O3:O5"/>
    <mergeCell ref="P3:P5"/>
    <mergeCell ref="Q3:Q5"/>
    <mergeCell ref="C60:G60"/>
    <mergeCell ref="C61:G61"/>
    <mergeCell ref="H62:L62"/>
    <mergeCell ref="H63:L63"/>
    <mergeCell ref="H64:L64"/>
    <mergeCell ref="H65:L65"/>
    <mergeCell ref="H66:L66"/>
    <mergeCell ref="H67:L67"/>
    <mergeCell ref="A59:B59"/>
    <mergeCell ref="A48:A51"/>
    <mergeCell ref="A52:A56"/>
    <mergeCell ref="R3:R5"/>
    <mergeCell ref="J4:J5"/>
    <mergeCell ref="K3:K5"/>
    <mergeCell ref="L3:L5"/>
    <mergeCell ref="M3:M5"/>
    <mergeCell ref="N3:N5"/>
    <mergeCell ref="I3:J3"/>
    <mergeCell ref="M1:R1"/>
    <mergeCell ref="H2:L2"/>
    <mergeCell ref="M2:N2"/>
    <mergeCell ref="O2:P2"/>
    <mergeCell ref="Q2:R2"/>
    <mergeCell ref="A41:A45"/>
    <mergeCell ref="A1:A5"/>
    <mergeCell ref="B1:B5"/>
    <mergeCell ref="C1:E4"/>
    <mergeCell ref="G1:L1"/>
    <mergeCell ref="F1:F5"/>
    <mergeCell ref="G2:G5"/>
    <mergeCell ref="H3:H5"/>
    <mergeCell ref="I4:I5"/>
    <mergeCell ref="A36:A40"/>
  </mergeCells>
  <phoneticPr fontId="5" type="noConversion"/>
  <pageMargins left="0.25" right="0.25" top="0.75" bottom="0.75" header="0.3" footer="0.3"/>
  <pageSetup paperSize="9" scale="93" fitToHeight="0" orientation="landscape" r:id="rId1"/>
  <rowBreaks count="2" manualBreakCount="2">
    <brk id="20" max="17" man="1"/>
    <brk id="5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Лист1!_ftn1</vt:lpstr>
      <vt:lpstr>Лист1!_ftnref1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4</cp:lastModifiedBy>
  <cp:lastPrinted>2022-08-31T10:26:03Z</cp:lastPrinted>
  <dcterms:created xsi:type="dcterms:W3CDTF">2021-01-12T09:34:56Z</dcterms:created>
  <dcterms:modified xsi:type="dcterms:W3CDTF">2023-09-13T10:29:15Z</dcterms:modified>
</cp:coreProperties>
</file>