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\Desktop\Учебные планы с 2020\23.02.04\"/>
    </mc:Choice>
  </mc:AlternateContent>
  <xr:revisionPtr revIDLastSave="0" documentId="13_ncr:1_{3D3966E3-84A5-4155-8FE7-407801067384}" xr6:coauthVersionLast="45" xr6:coauthVersionMax="45" xr10:uidLastSave="{00000000-0000-0000-0000-000000000000}"/>
  <bookViews>
    <workbookView xWindow="17940" yWindow="0" windowWidth="19300" windowHeight="19030" xr2:uid="{00000000-000D-0000-FFFF-FFFF00000000}"/>
  </bookViews>
  <sheets>
    <sheet name="Лист1" sheetId="1" r:id="rId1"/>
  </sheets>
  <definedNames>
    <definedName name="_xlnm.Print_Area" localSheetId="0">Лист1!$A$1:$U$96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8" i="1" l="1"/>
  <c r="K48" i="1"/>
  <c r="L48" i="1"/>
  <c r="N48" i="1"/>
  <c r="O48" i="1"/>
  <c r="P48" i="1"/>
  <c r="Q48" i="1"/>
  <c r="R48" i="1"/>
  <c r="S48" i="1"/>
  <c r="T48" i="1"/>
  <c r="U48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F73" i="1"/>
  <c r="G74" i="1"/>
  <c r="G73" i="1" s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F74" i="1"/>
  <c r="G60" i="1"/>
  <c r="H60" i="1"/>
  <c r="I60" i="1"/>
  <c r="J60" i="1"/>
  <c r="K60" i="1"/>
  <c r="L60" i="1"/>
  <c r="M60" i="1"/>
  <c r="N60" i="1"/>
  <c r="O60" i="1"/>
  <c r="P60" i="1"/>
  <c r="P55" i="1" s="1"/>
  <c r="Q60" i="1"/>
  <c r="Q55" i="1" s="1"/>
  <c r="R60" i="1"/>
  <c r="S60" i="1"/>
  <c r="T60" i="1"/>
  <c r="U60" i="1"/>
  <c r="F60" i="1"/>
  <c r="G56" i="1"/>
  <c r="H56" i="1"/>
  <c r="H55" i="1" s="1"/>
  <c r="I56" i="1"/>
  <c r="J56" i="1"/>
  <c r="J55" i="1" s="1"/>
  <c r="K56" i="1"/>
  <c r="K55" i="1" s="1"/>
  <c r="L56" i="1"/>
  <c r="L55" i="1" s="1"/>
  <c r="M56" i="1"/>
  <c r="M55" i="1" s="1"/>
  <c r="N56" i="1"/>
  <c r="N55" i="1" s="1"/>
  <c r="O56" i="1"/>
  <c r="O55" i="1" s="1"/>
  <c r="P56" i="1"/>
  <c r="Q56" i="1"/>
  <c r="R56" i="1"/>
  <c r="S56" i="1"/>
  <c r="T56" i="1"/>
  <c r="T55" i="1" s="1"/>
  <c r="U56" i="1"/>
  <c r="F56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F50" i="1"/>
  <c r="H67" i="1"/>
  <c r="U55" i="1" l="1"/>
  <c r="I55" i="1"/>
  <c r="S55" i="1"/>
  <c r="G55" i="1"/>
  <c r="R55" i="1"/>
  <c r="F55" i="1"/>
  <c r="G69" i="1" l="1"/>
  <c r="G49" i="1" s="1"/>
  <c r="G48" i="1" s="1"/>
  <c r="H69" i="1"/>
  <c r="H49" i="1" s="1"/>
  <c r="H48" i="1" s="1"/>
  <c r="I69" i="1"/>
  <c r="I49" i="1" s="1"/>
  <c r="I48" i="1" s="1"/>
  <c r="J69" i="1"/>
  <c r="J49" i="1" s="1"/>
  <c r="K69" i="1"/>
  <c r="K49" i="1" s="1"/>
  <c r="L69" i="1"/>
  <c r="L49" i="1" s="1"/>
  <c r="M69" i="1"/>
  <c r="M49" i="1" s="1"/>
  <c r="M48" i="1" s="1"/>
  <c r="N69" i="1"/>
  <c r="N49" i="1" s="1"/>
  <c r="O69" i="1"/>
  <c r="O49" i="1" s="1"/>
  <c r="P69" i="1"/>
  <c r="P49" i="1" s="1"/>
  <c r="Q69" i="1"/>
  <c r="Q49" i="1" s="1"/>
  <c r="R69" i="1"/>
  <c r="R49" i="1" s="1"/>
  <c r="S69" i="1"/>
  <c r="S49" i="1" s="1"/>
  <c r="T69" i="1"/>
  <c r="T49" i="1" s="1"/>
  <c r="U69" i="1"/>
  <c r="U49" i="1" s="1"/>
  <c r="F69" i="1"/>
  <c r="F49" i="1" s="1"/>
  <c r="G9" i="1" l="1"/>
  <c r="H9" i="1"/>
  <c r="I9" i="1"/>
  <c r="J9" i="1"/>
  <c r="K9" i="1"/>
  <c r="L9" i="1"/>
  <c r="M9" i="1"/>
  <c r="N9" i="1"/>
  <c r="O9" i="1"/>
  <c r="P9" i="1"/>
  <c r="Q9" i="1"/>
  <c r="R9" i="1"/>
  <c r="S9" i="1"/>
  <c r="T9" i="1"/>
  <c r="F9" i="1"/>
  <c r="G35" i="1" l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F35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L86" i="1" l="1"/>
  <c r="U9" i="1" l="1"/>
  <c r="H85" i="1" l="1"/>
  <c r="F85" i="1" l="1"/>
  <c r="G86" i="1" l="1"/>
  <c r="M86" i="1"/>
  <c r="U92" i="1"/>
  <c r="N92" i="1"/>
  <c r="O92" i="1"/>
  <c r="P92" i="1"/>
  <c r="Q92" i="1"/>
  <c r="T92" i="1"/>
  <c r="N93" i="1" l="1"/>
  <c r="O93" i="1"/>
  <c r="P93" i="1"/>
  <c r="Q93" i="1"/>
  <c r="R93" i="1"/>
  <c r="T93" i="1"/>
  <c r="U93" i="1"/>
  <c r="F89" i="1"/>
  <c r="K86" i="1" l="1"/>
  <c r="I86" i="1"/>
  <c r="J86" i="1"/>
  <c r="H54" i="1"/>
  <c r="F54" i="1"/>
  <c r="F48" i="1" s="1"/>
  <c r="S93" i="1" l="1"/>
  <c r="F26" i="1" l="1"/>
  <c r="N86" i="1"/>
  <c r="N90" i="1" s="1"/>
  <c r="N99" i="1" s="1"/>
  <c r="P86" i="1"/>
  <c r="F32" i="1"/>
  <c r="U86" i="1"/>
  <c r="U90" i="1" s="1"/>
  <c r="U99" i="1" s="1"/>
  <c r="S86" i="1"/>
  <c r="S90" i="1" s="1"/>
  <c r="S99" i="1" s="1"/>
  <c r="O86" i="1"/>
  <c r="O90" i="1" s="1"/>
  <c r="O99" i="1" s="1"/>
  <c r="R86" i="1"/>
  <c r="R90" i="1" s="1"/>
  <c r="R99" i="1" s="1"/>
  <c r="T86" i="1"/>
  <c r="T90" i="1" s="1"/>
  <c r="T99" i="1" s="1"/>
  <c r="P91" i="1" l="1"/>
  <c r="P90" i="1"/>
  <c r="P99" i="1" s="1"/>
  <c r="F7" i="1"/>
  <c r="F86" i="1"/>
  <c r="F90" i="1" s="1"/>
  <c r="Q91" i="1"/>
  <c r="Q86" i="1"/>
  <c r="Q90" i="1"/>
  <c r="Q99" i="1" s="1"/>
  <c r="S91" i="1"/>
  <c r="U91" i="1"/>
  <c r="O91" i="1"/>
  <c r="N91" i="1"/>
  <c r="R91" i="1" l="1"/>
  <c r="T91" i="1"/>
  <c r="H86" i="1"/>
</calcChain>
</file>

<file path=xl/sharedStrings.xml><?xml version="1.0" encoding="utf-8"?>
<sst xmlns="http://schemas.openxmlformats.org/spreadsheetml/2006/main" count="197" uniqueCount="187">
  <si>
    <t>Индекс</t>
  </si>
  <si>
    <t>Формы промежуточной аттестации</t>
  </si>
  <si>
    <t>Учебная нагрузка студентов, час во взаимодействии с преподавателем</t>
  </si>
  <si>
    <t>Распределение обязательной нагрузки по курсам и семестрам (час. в семестр)</t>
  </si>
  <si>
    <t>Объем учебной нагрузки</t>
  </si>
  <si>
    <t>1 курс</t>
  </si>
  <si>
    <t>2 курс</t>
  </si>
  <si>
    <t>3 курс</t>
  </si>
  <si>
    <t>4 курс</t>
  </si>
  <si>
    <t>курсовых работ (проектов)</t>
  </si>
  <si>
    <t>1 семестр 17 недель</t>
  </si>
  <si>
    <t>3 семестр 16 недель</t>
  </si>
  <si>
    <t>4 семестр 15 недель</t>
  </si>
  <si>
    <t>5 семестр 16 недель</t>
  </si>
  <si>
    <t>6 семестр 12 недель</t>
  </si>
  <si>
    <t>7 семестр 16 недель</t>
  </si>
  <si>
    <t>8 семестр 4 недели</t>
  </si>
  <si>
    <t>З</t>
  </si>
  <si>
    <t>ДЗ</t>
  </si>
  <si>
    <t>Э</t>
  </si>
  <si>
    <t>О.00</t>
  </si>
  <si>
    <t>Общеобразовательные учебные дисциплины</t>
  </si>
  <si>
    <t>ОУД</t>
  </si>
  <si>
    <t>Общие учебные дисциплины</t>
  </si>
  <si>
    <t xml:space="preserve">Русский язык </t>
  </si>
  <si>
    <t>Литература</t>
  </si>
  <si>
    <t>Иностранный язык</t>
  </si>
  <si>
    <t>Математика</t>
  </si>
  <si>
    <t>Химия</t>
  </si>
  <si>
    <t xml:space="preserve">Обществознание 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</si>
  <si>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</si>
  <si>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</si>
  <si>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</si>
  <si>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</si>
  <si>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</si>
  <si>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 xml:space="preserve">История </t>
  </si>
  <si>
    <t>ОГСЭ.03</t>
  </si>
  <si>
    <t>Иностранный язык в профессиональной деятельности</t>
  </si>
  <si>
    <t>ОГСЭ.04</t>
  </si>
  <si>
    <t>Физическая культура /адаптационная</t>
  </si>
  <si>
    <t>ОГСЭ.05</t>
  </si>
  <si>
    <t>Психология общения /адаптационная</t>
  </si>
  <si>
    <t>ЕН.00</t>
  </si>
  <si>
    <t>Математический и общий естественнонаучный цикл</t>
  </si>
  <si>
    <t>ЕН.01</t>
  </si>
  <si>
    <t>ЕН.02</t>
  </si>
  <si>
    <t>Информатика</t>
  </si>
  <si>
    <t>П.00</t>
  </si>
  <si>
    <t>Профессиональный цикл</t>
  </si>
  <si>
    <t>ОП.00</t>
  </si>
  <si>
    <t>Общепрофессиональные дисциплины</t>
  </si>
  <si>
    <t>ОП.01</t>
  </si>
  <si>
    <t>Инженерная графика</t>
  </si>
  <si>
    <t>ОП.02</t>
  </si>
  <si>
    <t>Техническая механика</t>
  </si>
  <si>
    <t>ОП.03</t>
  </si>
  <si>
    <t>Электротехника и электроника</t>
  </si>
  <si>
    <t>ОП.04</t>
  </si>
  <si>
    <t>Материаловедение</t>
  </si>
  <si>
    <t>ОП.05</t>
  </si>
  <si>
    <t>Метрология и стандартизация</t>
  </si>
  <si>
    <t>ОП.06</t>
  </si>
  <si>
    <t>ОП.07</t>
  </si>
  <si>
    <t>Информационные технологии в профессиональной деятельности</t>
  </si>
  <si>
    <t>ОП.08</t>
  </si>
  <si>
    <t>Правовое обеспечение профессиональной деятельности</t>
  </si>
  <si>
    <t>ОП.09</t>
  </si>
  <si>
    <t xml:space="preserve">Охрана труда </t>
  </si>
  <si>
    <t>ОП.10</t>
  </si>
  <si>
    <t>Безопасность жизнедеятельности</t>
  </si>
  <si>
    <t>ПМ.00</t>
  </si>
  <si>
    <t>Профессиональные модули</t>
  </si>
  <si>
    <t>ПМ.01</t>
  </si>
  <si>
    <t>Эксплуатация подъемно-транспортных, строительных, дорожных машин и оборудования при строительстве, содержании и ремонте дорог</t>
  </si>
  <si>
    <t>МДК.01.01</t>
  </si>
  <si>
    <t>Техническая эксплуатация дорог и искусственных сооружений</t>
  </si>
  <si>
    <t>МДК.01.02</t>
  </si>
  <si>
    <t>Организация планово-предупредительных работ по текущему содержанию и ремонту дорог и искусственных сооружений с использованием машинных комплексов</t>
  </si>
  <si>
    <t>ПП.01</t>
  </si>
  <si>
    <t>Производственная практика (по профилю специальности)</t>
  </si>
  <si>
    <t>ПМ.02</t>
  </si>
  <si>
    <t>Техническое обслуживание и ремонт подъемно-    транспортных, строительных, дорожных машин и оборудования в стационарных мастерских и на месте выполнения работ</t>
  </si>
  <si>
    <t>МДК.02.01</t>
  </si>
  <si>
    <t>- устройство тракторов</t>
  </si>
  <si>
    <t>- устройство дорожных машин</t>
  </si>
  <si>
    <t>- устройство автомобилей</t>
  </si>
  <si>
    <t xml:space="preserve">- электрооборудование тракторов, автомобилей, подъёмно-транспортных и  дорожных машин. </t>
  </si>
  <si>
    <t>МДК.02.02</t>
  </si>
  <si>
    <t>Учебная практика в том числе:</t>
  </si>
  <si>
    <t>ПП.02</t>
  </si>
  <si>
    <t>ПМ.03</t>
  </si>
  <si>
    <t xml:space="preserve">Организация работы первичных трудовых  коллективов </t>
  </si>
  <si>
    <t>МДК.03.01</t>
  </si>
  <si>
    <t>ПП.03</t>
  </si>
  <si>
    <t>ПМ.04</t>
  </si>
  <si>
    <t>Выполнение работ по одной или нескольким профессиям рабочих, должностям служащих</t>
  </si>
  <si>
    <t>МДК.04.01</t>
  </si>
  <si>
    <t>УП.04</t>
  </si>
  <si>
    <t>ПП.04</t>
  </si>
  <si>
    <t>Всего</t>
  </si>
  <si>
    <t>Промежуточная аттестация</t>
  </si>
  <si>
    <t>ПДП</t>
  </si>
  <si>
    <t>Преддипломная практика</t>
  </si>
  <si>
    <t>ИГА.00</t>
  </si>
  <si>
    <r>
      <t xml:space="preserve">Государственная итоговая аттестация 1. Программа базовой подготовки </t>
    </r>
    <r>
      <rPr>
        <sz val="10"/>
        <color theme="1"/>
        <rFont val="Times New Roman"/>
        <family val="1"/>
        <charset val="204"/>
      </rPr>
      <t xml:space="preserve">1.1. Дипломный проект (работа) Выполнение дипломного проекта (работы) с </t>
    </r>
    <r>
      <rPr>
        <u/>
        <sz val="10"/>
        <color theme="1"/>
        <rFont val="Times New Roman"/>
        <family val="1"/>
        <charset val="204"/>
      </rPr>
      <t>16.05</t>
    </r>
    <r>
      <rPr>
        <sz val="10"/>
        <color theme="1"/>
        <rFont val="Times New Roman"/>
        <family val="1"/>
        <charset val="204"/>
      </rPr>
      <t xml:space="preserve"> по </t>
    </r>
    <r>
      <rPr>
        <u/>
        <sz val="10"/>
        <color theme="1"/>
        <rFont val="Times New Roman"/>
        <family val="1"/>
        <charset val="204"/>
      </rPr>
      <t>11.06</t>
    </r>
    <r>
      <rPr>
        <sz val="10"/>
        <color theme="1"/>
        <rFont val="Times New Roman"/>
        <family val="1"/>
        <charset val="204"/>
      </rPr>
      <t xml:space="preserve"> (всего 4 нед.) Защита дипломного проекта (работы) с </t>
    </r>
    <r>
      <rPr>
        <u/>
        <sz val="10"/>
        <color theme="1"/>
        <rFont val="Times New Roman"/>
        <family val="1"/>
        <charset val="204"/>
      </rPr>
      <t>13.06</t>
    </r>
    <r>
      <rPr>
        <sz val="10"/>
        <color theme="1"/>
        <rFont val="Times New Roman"/>
        <family val="1"/>
        <charset val="204"/>
      </rPr>
      <t xml:space="preserve"> по </t>
    </r>
    <r>
      <rPr>
        <u/>
        <sz val="10"/>
        <color theme="1"/>
        <rFont val="Times New Roman"/>
        <family val="1"/>
        <charset val="204"/>
      </rPr>
      <t>30.06</t>
    </r>
    <r>
      <rPr>
        <sz val="10"/>
        <color theme="1"/>
        <rFont val="Times New Roman"/>
        <family val="1"/>
        <charset val="204"/>
      </rPr>
      <t xml:space="preserve"> (всего 2 нед.)</t>
    </r>
  </si>
  <si>
    <t>дисциплин и МДК</t>
  </si>
  <si>
    <t>учебной практики</t>
  </si>
  <si>
    <t>производственная практика / преддипломная   практика</t>
  </si>
  <si>
    <t>экзаменов</t>
  </si>
  <si>
    <t>дифф. зачетов</t>
  </si>
  <si>
    <t>зачётов</t>
  </si>
  <si>
    <t>Организация работы и управление подразделением организации (менеджмент)</t>
  </si>
  <si>
    <t>Наименование циклов, разделов, дисциплин,профессиональных модулей, МДК, практик</t>
  </si>
  <si>
    <t>7 кэ</t>
  </si>
  <si>
    <t>8 кэ</t>
  </si>
  <si>
    <t>Устройство автомобилей, тракторов их составных частей</t>
  </si>
  <si>
    <t>МДК.02.04</t>
  </si>
  <si>
    <t>Ремонт подъёмно-транспортных, строительных, дорожных машин и оборудования</t>
  </si>
  <si>
    <t>Устройство подъемно-транспортных, строительных, дорожных машин и оборудования</t>
  </si>
  <si>
    <t>6 кэ</t>
  </si>
  <si>
    <t xml:space="preserve">Диагностическое и т ехнологическое оборудование по техническому обслуживанию и ремонту подъемно-транспортных, строительных, дорожных машин и оборудования                         </t>
  </si>
  <si>
    <t>48*</t>
  </si>
  <si>
    <t>Биология</t>
  </si>
  <si>
    <t>География</t>
  </si>
  <si>
    <t>Физическая культтура</t>
  </si>
  <si>
    <t>Основы проектной деятельности</t>
  </si>
  <si>
    <t>Основы финансовой грамотности</t>
  </si>
  <si>
    <t>2 семестр 24 недели</t>
  </si>
  <si>
    <t>Структура транспортной системы</t>
  </si>
  <si>
    <t>УП.01</t>
  </si>
  <si>
    <t>УП 02</t>
  </si>
  <si>
    <t xml:space="preserve">Учебная практика </t>
  </si>
  <si>
    <t>в том числе в форме практической подготовки</t>
  </si>
  <si>
    <t>нагрузка во взаимодействии с преподавателем</t>
  </si>
  <si>
    <t>теоретическое обучение (лекции, семинаров, уроков)</t>
  </si>
  <si>
    <t>лабораторные и практические занятия</t>
  </si>
  <si>
    <t>самостоятельная учебная работа</t>
  </si>
  <si>
    <t>практика</t>
  </si>
  <si>
    <t>промежуточная аттестация и консультации</t>
  </si>
  <si>
    <t>- устройство подъемно-транспортных машин</t>
  </si>
  <si>
    <t>ОП 11</t>
  </si>
  <si>
    <t>Основы предпринимателшьской деятельности</t>
  </si>
  <si>
    <t>МДК 04.02</t>
  </si>
  <si>
    <t>Основы слесарного дела</t>
  </si>
  <si>
    <t>МДК 02.03</t>
  </si>
  <si>
    <t>Особенности устройства импортных ДСМ</t>
  </si>
  <si>
    <t>МДК.02.05</t>
  </si>
  <si>
    <t>МДК 02.06</t>
  </si>
  <si>
    <t>УП 03</t>
  </si>
  <si>
    <t>Учебная практика</t>
  </si>
  <si>
    <t>ОП 12</t>
  </si>
  <si>
    <t>Физика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</si>
  <si>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</si>
  <si>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</si>
  <si>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</si>
  <si>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</si>
  <si>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</si>
  <si>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</si>
  <si>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</si>
  <si>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</si>
  <si>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ОУП.11</t>
  </si>
  <si>
    <t>ОУП.12</t>
  </si>
  <si>
    <t xml:space="preserve">ОУП 13 </t>
  </si>
  <si>
    <t>ОУП 09</t>
  </si>
  <si>
    <t>ОУП 10</t>
  </si>
  <si>
    <t>ДУП 01</t>
  </si>
  <si>
    <t>ДУП 02</t>
  </si>
  <si>
    <t>самостоятельная работа</t>
  </si>
  <si>
    <t>Организация технического обслуживания  подъемно-транспортных, строительных, дорожных машин и оборудования  в различных условиях эксплуатации</t>
  </si>
  <si>
    <t xml:space="preserve">             </t>
  </si>
  <si>
    <t>МДК 04.05</t>
  </si>
  <si>
    <t xml:space="preserve">         </t>
  </si>
  <si>
    <t>индивидуальное вождение ТС категории С (трактор)</t>
  </si>
  <si>
    <t>- первоначальные навыки работы напогрузчике</t>
  </si>
  <si>
    <t>ДУП 03</t>
  </si>
  <si>
    <t>Россия-моя история</t>
  </si>
  <si>
    <t>15*</t>
  </si>
  <si>
    <t>6*</t>
  </si>
  <si>
    <t>Основы законодательства в области технического состояния и эксплуатации самоходных машин и других видов техники</t>
  </si>
  <si>
    <t>Психофизические основы деятельности тракториста</t>
  </si>
  <si>
    <t>Основы управления  транспортными средствами и безопасность движения</t>
  </si>
  <si>
    <t>Первая помощь при дорожно-транспортном проишеситвии</t>
  </si>
  <si>
    <t>Правила дорожного движения</t>
  </si>
  <si>
    <t>Основы безопасности и защиты Родины</t>
  </si>
  <si>
    <t>РемонтДСМ</t>
  </si>
  <si>
    <t xml:space="preserve"> Техническое обслуживание и ремонт дорожно-строительных машин и тракторов </t>
  </si>
  <si>
    <t>Эксплуатация ДСМ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</si>
</sst>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1" xfId="0" applyBorder="1"/>
    <xf numFmtId="0" fontId="1" fillId="6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49" fontId="1" fillId="8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3" fillId="10" borderId="1" xfId="0" applyFont="1" applyFill="1" applyBorder="1"/>
    <xf numFmtId="0" fontId="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center" vertical="center" textRotation="90" wrapText="1"/>
    </xf>
    <xf numFmtId="0" fontId="2" fillId="9" borderId="1" xfId="0" applyFont="1" applyFill="1" applyBorder="1" applyAlignment="1">
      <alignment horizontal="center" vertical="center" textRotation="90" wrapText="1"/>
    </xf>
    <xf numFmtId="0" fontId="2" fillId="1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1"/>
  <sheetViews>
    <sheetView tabSelected="1" zoomScale="85" zoomScaleNormal="85" zoomScaleSheetLayoutView="85" workbookViewId="0">
      <pane xSplit="1" ySplit="5" topLeftCell="B67" activePane="bottomRight" state="frozen"/>
      <selection pane="topRight" activeCell="B1" sqref="B1"/>
      <selection pane="bottomLeft" activeCell="A6" sqref="A6"/>
      <selection pane="bottomRight" activeCell="D80" sqref="D80"/>
    </sheetView>
  </sheetViews>
  <sheetFormatPr defaultRowHeight="14.5" x14ac:dyDescent="0.35"/>
  <cols>
    <col min="1" max="1" width="11.1796875" customWidth="1"/>
    <col min="2" max="2" width="53" customWidth="1"/>
    <col min="3" max="4" width="5.26953125" customWidth="1"/>
    <col min="5" max="5" width="5.36328125" customWidth="1"/>
    <col min="6" max="6" width="8.453125" customWidth="1"/>
    <col min="7" max="7" width="8.1796875" customWidth="1"/>
    <col min="8" max="8" width="8.6328125" customWidth="1"/>
    <col min="9" max="9" width="9.90625" customWidth="1"/>
    <col min="10" max="10" width="9.08984375" customWidth="1"/>
    <col min="11" max="12" width="6" customWidth="1"/>
    <col min="13" max="13" width="5.26953125" customWidth="1"/>
    <col min="14" max="14" width="6.6328125" customWidth="1"/>
    <col min="15" max="15" width="6.1796875" customWidth="1"/>
    <col min="16" max="16" width="6.6328125" customWidth="1"/>
    <col min="17" max="17" width="6.36328125" customWidth="1"/>
    <col min="18" max="18" width="5.7265625" customWidth="1"/>
    <col min="19" max="19" width="6.1796875" customWidth="1"/>
    <col min="20" max="21" width="6.26953125" customWidth="1"/>
  </cols>
  <sheetData>
    <row r="1" spans="1:25" ht="21.75" customHeight="1" x14ac:dyDescent="0.35">
      <c r="A1" s="99" t="s">
        <v>0</v>
      </c>
      <c r="B1" s="99" t="s">
        <v>112</v>
      </c>
      <c r="C1" s="109" t="s">
        <v>1</v>
      </c>
      <c r="D1" s="109"/>
      <c r="E1" s="109"/>
      <c r="F1" s="116" t="s">
        <v>2</v>
      </c>
      <c r="G1" s="117"/>
      <c r="H1" s="117"/>
      <c r="I1" s="117"/>
      <c r="J1" s="117"/>
      <c r="K1" s="117"/>
      <c r="L1" s="117"/>
      <c r="M1" s="118"/>
      <c r="N1" s="99" t="s">
        <v>3</v>
      </c>
      <c r="O1" s="99"/>
      <c r="P1" s="99"/>
      <c r="Q1" s="99"/>
      <c r="R1" s="99"/>
      <c r="S1" s="99"/>
      <c r="T1" s="99"/>
      <c r="U1" s="99"/>
      <c r="V1" s="93"/>
      <c r="W1" s="94"/>
      <c r="X1" s="94"/>
      <c r="Y1" s="94"/>
    </row>
    <row r="2" spans="1:25" ht="15.5" customHeight="1" x14ac:dyDescent="0.35">
      <c r="A2" s="99"/>
      <c r="B2" s="99"/>
      <c r="C2" s="109"/>
      <c r="D2" s="109"/>
      <c r="E2" s="109"/>
      <c r="F2" s="110" t="s">
        <v>4</v>
      </c>
      <c r="G2" s="110" t="s">
        <v>132</v>
      </c>
      <c r="H2" s="113" t="s">
        <v>133</v>
      </c>
      <c r="I2" s="114"/>
      <c r="J2" s="114"/>
      <c r="K2" s="114"/>
      <c r="L2" s="115"/>
      <c r="M2" s="110" t="s">
        <v>136</v>
      </c>
      <c r="N2" s="99" t="s">
        <v>5</v>
      </c>
      <c r="O2" s="99"/>
      <c r="P2" s="99" t="s">
        <v>6</v>
      </c>
      <c r="Q2" s="99"/>
      <c r="R2" s="99" t="s">
        <v>7</v>
      </c>
      <c r="S2" s="99"/>
      <c r="T2" s="99" t="s">
        <v>8</v>
      </c>
      <c r="U2" s="99"/>
      <c r="V2" s="93"/>
      <c r="W2" s="94"/>
      <c r="X2" s="94"/>
      <c r="Y2" s="94"/>
    </row>
    <row r="3" spans="1:25" ht="27" customHeight="1" x14ac:dyDescent="0.35">
      <c r="A3" s="99"/>
      <c r="B3" s="99"/>
      <c r="C3" s="109"/>
      <c r="D3" s="109"/>
      <c r="E3" s="109"/>
      <c r="F3" s="111"/>
      <c r="G3" s="111"/>
      <c r="H3" s="110" t="s">
        <v>134</v>
      </c>
      <c r="I3" s="110" t="s">
        <v>135</v>
      </c>
      <c r="J3" s="110" t="s">
        <v>137</v>
      </c>
      <c r="K3" s="109" t="s">
        <v>9</v>
      </c>
      <c r="L3" s="110" t="s">
        <v>138</v>
      </c>
      <c r="M3" s="111"/>
      <c r="N3" s="96" t="s">
        <v>10</v>
      </c>
      <c r="O3" s="96" t="s">
        <v>127</v>
      </c>
      <c r="P3" s="95" t="s">
        <v>11</v>
      </c>
      <c r="Q3" s="95" t="s">
        <v>12</v>
      </c>
      <c r="R3" s="97" t="s">
        <v>13</v>
      </c>
      <c r="S3" s="97" t="s">
        <v>14</v>
      </c>
      <c r="T3" s="98" t="s">
        <v>15</v>
      </c>
      <c r="U3" s="98" t="s">
        <v>16</v>
      </c>
      <c r="V3" s="93"/>
      <c r="W3" s="94"/>
      <c r="X3" s="94"/>
      <c r="Y3" s="94"/>
    </row>
    <row r="4" spans="1:25" ht="78.5" customHeight="1" x14ac:dyDescent="0.35">
      <c r="A4" s="99"/>
      <c r="B4" s="99"/>
      <c r="C4" s="109"/>
      <c r="D4" s="109"/>
      <c r="E4" s="109"/>
      <c r="F4" s="111"/>
      <c r="G4" s="111"/>
      <c r="H4" s="111"/>
      <c r="I4" s="111"/>
      <c r="J4" s="111"/>
      <c r="K4" s="109"/>
      <c r="L4" s="111"/>
      <c r="M4" s="111"/>
      <c r="N4" s="96"/>
      <c r="O4" s="96"/>
      <c r="P4" s="95"/>
      <c r="Q4" s="95"/>
      <c r="R4" s="97"/>
      <c r="S4" s="97"/>
      <c r="T4" s="98"/>
      <c r="U4" s="98"/>
      <c r="V4" s="93"/>
      <c r="W4" s="94"/>
      <c r="X4" s="94"/>
      <c r="Y4" s="94"/>
    </row>
    <row r="5" spans="1:25" ht="17.25" customHeight="1" x14ac:dyDescent="0.35">
      <c r="A5" s="99"/>
      <c r="B5" s="99"/>
      <c r="C5" s="3" t="s">
        <v>17</v>
      </c>
      <c r="D5" s="3" t="s">
        <v>18</v>
      </c>
      <c r="E5" s="3" t="s">
        <v>19</v>
      </c>
      <c r="F5" s="112"/>
      <c r="G5" s="112"/>
      <c r="H5" s="112"/>
      <c r="I5" s="112"/>
      <c r="J5" s="112"/>
      <c r="K5" s="109"/>
      <c r="L5" s="112"/>
      <c r="M5" s="112"/>
      <c r="N5" s="96"/>
      <c r="O5" s="96"/>
      <c r="P5" s="95"/>
      <c r="Q5" s="95"/>
      <c r="R5" s="97"/>
      <c r="S5" s="97"/>
      <c r="T5" s="98"/>
      <c r="U5" s="98"/>
      <c r="V5" s="93"/>
      <c r="W5" s="94"/>
      <c r="X5" s="94"/>
      <c r="Y5" s="94"/>
    </row>
    <row r="6" spans="1:25" ht="15.75" customHeight="1" x14ac:dyDescent="0.35">
      <c r="A6" s="3">
        <v>1</v>
      </c>
      <c r="B6" s="3">
        <v>2</v>
      </c>
      <c r="C6" s="108">
        <v>3</v>
      </c>
      <c r="D6" s="108"/>
      <c r="E6" s="108"/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41"/>
      <c r="M6" s="3"/>
      <c r="N6" s="59">
        <v>10</v>
      </c>
      <c r="O6" s="59">
        <v>11</v>
      </c>
      <c r="P6" s="21">
        <v>12</v>
      </c>
      <c r="Q6" s="21">
        <v>13</v>
      </c>
      <c r="R6" s="66">
        <v>14</v>
      </c>
      <c r="S6" s="66">
        <v>15</v>
      </c>
      <c r="T6" s="72">
        <v>16</v>
      </c>
      <c r="U6" s="72">
        <v>17</v>
      </c>
      <c r="V6" s="36"/>
      <c r="W6" s="35"/>
      <c r="X6" s="35"/>
      <c r="Y6" s="35"/>
    </row>
    <row r="7" spans="1:25" ht="15.75" customHeight="1" x14ac:dyDescent="0.35">
      <c r="A7" s="80"/>
      <c r="B7" s="80"/>
      <c r="C7" s="80"/>
      <c r="D7" s="80"/>
      <c r="E7" s="80"/>
      <c r="F7" s="80">
        <f>F9+F26+F32+F35</f>
        <v>2822</v>
      </c>
      <c r="G7" s="80"/>
      <c r="H7" s="80"/>
      <c r="I7" s="80"/>
      <c r="J7" s="80"/>
      <c r="K7" s="80"/>
      <c r="L7" s="80"/>
      <c r="M7" s="80"/>
      <c r="N7" s="59"/>
      <c r="O7" s="59"/>
      <c r="P7" s="21"/>
      <c r="Q7" s="21"/>
      <c r="R7" s="66"/>
      <c r="S7" s="66"/>
      <c r="T7" s="72"/>
      <c r="U7" s="72"/>
      <c r="V7" s="36"/>
      <c r="W7" s="82"/>
      <c r="X7" s="82"/>
      <c r="Y7" s="82"/>
    </row>
    <row r="8" spans="1:25" ht="15.75" customHeight="1" x14ac:dyDescent="0.35">
      <c r="A8" s="28" t="s">
        <v>20</v>
      </c>
      <c r="B8" s="29" t="s">
        <v>21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59"/>
      <c r="O8" s="59"/>
      <c r="P8" s="21"/>
      <c r="Q8" s="21"/>
      <c r="R8" s="66"/>
      <c r="S8" s="66"/>
      <c r="T8" s="72"/>
      <c r="U8" s="72"/>
      <c r="V8" s="36"/>
      <c r="W8" s="35"/>
      <c r="X8" s="35"/>
      <c r="Y8" s="35"/>
    </row>
    <row r="9" spans="1:25" ht="15.75" customHeight="1" x14ac:dyDescent="0.35">
      <c r="A9" s="4" t="s">
        <v>22</v>
      </c>
      <c r="B9" s="5" t="s">
        <v>23</v>
      </c>
      <c r="C9" s="4"/>
      <c r="D9" s="4"/>
      <c r="E9" s="4"/>
      <c r="F9" s="4">
        <f>F10+F11+F12+F13+F14+F15+F16+F17+F18+F19+F20+F21+F22+F23+F24+F25</f>
        <v>1476</v>
      </c>
      <c r="G9" s="4">
        <f t="shared" ref="G9:T9" si="0">G10+G11+G12+G13+G14+G15+G16+G17+G18+G19+G20+G21+G22+G23+G24+G25</f>
        <v>489</v>
      </c>
      <c r="H9" s="4">
        <f t="shared" si="0"/>
        <v>945</v>
      </c>
      <c r="I9" s="4">
        <f t="shared" si="0"/>
        <v>489</v>
      </c>
      <c r="J9" s="4">
        <f t="shared" si="0"/>
        <v>0</v>
      </c>
      <c r="K9" s="4">
        <f t="shared" si="0"/>
        <v>0</v>
      </c>
      <c r="L9" s="4">
        <f t="shared" si="0"/>
        <v>22</v>
      </c>
      <c r="M9" s="4">
        <f t="shared" si="0"/>
        <v>20</v>
      </c>
      <c r="N9" s="4">
        <f t="shared" si="0"/>
        <v>612</v>
      </c>
      <c r="O9" s="4">
        <f t="shared" si="0"/>
        <v>864</v>
      </c>
      <c r="P9" s="4">
        <f t="shared" si="0"/>
        <v>0</v>
      </c>
      <c r="Q9" s="4">
        <f t="shared" si="0"/>
        <v>0</v>
      </c>
      <c r="R9" s="4">
        <f t="shared" si="0"/>
        <v>0</v>
      </c>
      <c r="S9" s="4">
        <f t="shared" si="0"/>
        <v>0</v>
      </c>
      <c r="T9" s="4">
        <f t="shared" si="0"/>
        <v>0</v>
      </c>
      <c r="U9" s="72">
        <f t="shared" ref="U9" si="1">U10+U11+U12+U13+U14+U15+U16+U17+U18+U19+U20+U21+U22+U23+U24</f>
        <v>0</v>
      </c>
      <c r="V9" s="50"/>
      <c r="W9" s="35"/>
      <c r="X9" s="35"/>
      <c r="Y9" s="35"/>
    </row>
    <row r="10" spans="1:25" ht="15.75" customHeight="1" x14ac:dyDescent="0.35">
      <c r="A10" s="7" t="s">
        <v>152</v>
      </c>
      <c r="B10" s="8" t="s">
        <v>24</v>
      </c>
      <c r="C10" s="9"/>
      <c r="D10" s="9"/>
      <c r="E10" s="7">
        <v>2</v>
      </c>
      <c r="F10" s="7">
        <v>78</v>
      </c>
      <c r="G10" s="7">
        <v>38</v>
      </c>
      <c r="H10" s="7">
        <v>34</v>
      </c>
      <c r="I10" s="7">
        <v>38</v>
      </c>
      <c r="J10" s="7"/>
      <c r="K10" s="9"/>
      <c r="L10" s="9">
        <v>6</v>
      </c>
      <c r="M10" s="7"/>
      <c r="N10" s="60">
        <v>34</v>
      </c>
      <c r="O10" s="60">
        <v>44</v>
      </c>
      <c r="P10" s="63"/>
      <c r="Q10" s="63"/>
      <c r="R10" s="67"/>
      <c r="S10" s="67"/>
      <c r="T10" s="73"/>
      <c r="U10" s="73"/>
      <c r="V10" s="36"/>
      <c r="W10" s="35"/>
      <c r="X10" s="35"/>
      <c r="Y10" s="35"/>
    </row>
    <row r="11" spans="1:25" ht="15.75" customHeight="1" x14ac:dyDescent="0.35">
      <c r="A11" s="7" t="s">
        <v>153</v>
      </c>
      <c r="B11" s="8" t="s">
        <v>25</v>
      </c>
      <c r="C11" s="9"/>
      <c r="D11" s="7">
        <v>2</v>
      </c>
      <c r="E11" s="9"/>
      <c r="F11" s="7">
        <v>108</v>
      </c>
      <c r="G11" s="7">
        <v>52</v>
      </c>
      <c r="H11" s="7">
        <v>56</v>
      </c>
      <c r="I11" s="7">
        <v>52</v>
      </c>
      <c r="J11" s="7"/>
      <c r="K11" s="9"/>
      <c r="L11" s="9"/>
      <c r="M11" s="9"/>
      <c r="N11" s="60">
        <v>68</v>
      </c>
      <c r="O11" s="60">
        <v>40</v>
      </c>
      <c r="P11" s="63"/>
      <c r="Q11" s="63"/>
      <c r="R11" s="67"/>
      <c r="S11" s="67"/>
      <c r="T11" s="73"/>
      <c r="U11" s="73"/>
      <c r="V11" s="36"/>
      <c r="W11" s="35"/>
      <c r="X11" s="35"/>
      <c r="Y11" s="35"/>
    </row>
    <row r="12" spans="1:25" ht="15.75" customHeight="1" x14ac:dyDescent="0.35">
      <c r="A12" s="7" t="s">
        <v>154</v>
      </c>
      <c r="B12" s="8" t="s">
        <v>27</v>
      </c>
      <c r="C12" s="9"/>
      <c r="D12" s="7"/>
      <c r="E12" s="9">
        <v>2</v>
      </c>
      <c r="F12" s="7">
        <v>230</v>
      </c>
      <c r="G12" s="7">
        <v>46</v>
      </c>
      <c r="H12" s="7">
        <v>174</v>
      </c>
      <c r="I12" s="7">
        <v>46</v>
      </c>
      <c r="J12" s="7"/>
      <c r="K12" s="9"/>
      <c r="L12" s="9">
        <v>10</v>
      </c>
      <c r="M12" s="9"/>
      <c r="N12" s="60">
        <v>102</v>
      </c>
      <c r="O12" s="60">
        <v>128</v>
      </c>
      <c r="P12" s="63"/>
      <c r="Q12" s="63"/>
      <c r="R12" s="67"/>
      <c r="S12" s="67"/>
      <c r="T12" s="73"/>
      <c r="U12" s="73"/>
      <c r="V12" s="36"/>
      <c r="W12" s="35"/>
      <c r="X12" s="35"/>
      <c r="Y12" s="35"/>
    </row>
    <row r="13" spans="1:25" ht="15.75" customHeight="1" x14ac:dyDescent="0.35">
      <c r="A13" s="7" t="s">
        <v>155</v>
      </c>
      <c r="B13" s="8" t="s">
        <v>26</v>
      </c>
      <c r="C13" s="9"/>
      <c r="D13" s="9">
        <v>2</v>
      </c>
      <c r="E13" s="7"/>
      <c r="F13" s="7">
        <v>72</v>
      </c>
      <c r="G13" s="7">
        <v>72</v>
      </c>
      <c r="H13" s="7">
        <v>0</v>
      </c>
      <c r="I13" s="7">
        <v>72</v>
      </c>
      <c r="J13" s="7"/>
      <c r="K13" s="9"/>
      <c r="L13" s="9"/>
      <c r="M13" s="7"/>
      <c r="N13" s="60">
        <v>34</v>
      </c>
      <c r="O13" s="60">
        <v>38</v>
      </c>
      <c r="P13" s="63"/>
      <c r="Q13" s="63"/>
      <c r="R13" s="67"/>
      <c r="S13" s="67"/>
      <c r="T13" s="73"/>
      <c r="U13" s="73"/>
      <c r="V13" s="36"/>
      <c r="W13" s="35"/>
      <c r="X13" s="35"/>
      <c r="Y13" s="35"/>
    </row>
    <row r="14" spans="1:25" ht="15.75" customHeight="1" x14ac:dyDescent="0.35">
      <c r="A14" s="7" t="s">
        <v>156</v>
      </c>
      <c r="B14" s="8" t="s">
        <v>46</v>
      </c>
      <c r="C14" s="9"/>
      <c r="D14" s="7">
        <v>2</v>
      </c>
      <c r="E14" s="9"/>
      <c r="F14" s="7">
        <v>118</v>
      </c>
      <c r="G14" s="7">
        <v>50</v>
      </c>
      <c r="H14" s="7">
        <v>68</v>
      </c>
      <c r="I14" s="7">
        <v>50</v>
      </c>
      <c r="J14" s="7"/>
      <c r="K14" s="9"/>
      <c r="L14" s="9"/>
      <c r="M14" s="9"/>
      <c r="N14" s="60">
        <v>52</v>
      </c>
      <c r="O14" s="60">
        <v>66</v>
      </c>
      <c r="P14" s="63"/>
      <c r="Q14" s="63"/>
      <c r="R14" s="67"/>
      <c r="S14" s="67"/>
      <c r="T14" s="73"/>
      <c r="U14" s="73"/>
      <c r="V14" s="36"/>
      <c r="W14" s="35"/>
      <c r="X14" s="35"/>
      <c r="Y14" s="35"/>
    </row>
    <row r="15" spans="1:25" ht="15.75" customHeight="1" x14ac:dyDescent="0.35">
      <c r="A15" s="7" t="s">
        <v>157</v>
      </c>
      <c r="B15" s="8" t="s">
        <v>151</v>
      </c>
      <c r="C15" s="9"/>
      <c r="D15" s="7"/>
      <c r="E15" s="9">
        <v>2</v>
      </c>
      <c r="F15" s="7">
        <v>216</v>
      </c>
      <c r="G15" s="7">
        <v>54</v>
      </c>
      <c r="H15" s="7">
        <v>156</v>
      </c>
      <c r="I15" s="7">
        <v>54</v>
      </c>
      <c r="J15" s="7"/>
      <c r="K15" s="9"/>
      <c r="L15" s="9">
        <v>6</v>
      </c>
      <c r="M15" s="9"/>
      <c r="N15" s="60">
        <v>102</v>
      </c>
      <c r="O15" s="60">
        <v>114</v>
      </c>
      <c r="P15" s="63"/>
      <c r="Q15" s="63"/>
      <c r="R15" s="67"/>
      <c r="S15" s="67"/>
      <c r="T15" s="73"/>
      <c r="U15" s="73"/>
      <c r="V15" s="36"/>
      <c r="W15" s="35"/>
      <c r="X15" s="35"/>
      <c r="Y15" s="35"/>
    </row>
    <row r="16" spans="1:25" ht="15.75" customHeight="1" x14ac:dyDescent="0.35">
      <c r="A16" s="7" t="s">
        <v>158</v>
      </c>
      <c r="B16" s="8" t="s">
        <v>28</v>
      </c>
      <c r="C16" s="9"/>
      <c r="D16" s="7">
        <v>2</v>
      </c>
      <c r="E16" s="9"/>
      <c r="F16" s="7">
        <v>68</v>
      </c>
      <c r="G16" s="7">
        <v>5</v>
      </c>
      <c r="H16" s="7">
        <v>63</v>
      </c>
      <c r="I16" s="7">
        <v>5</v>
      </c>
      <c r="J16" s="7"/>
      <c r="K16" s="9"/>
      <c r="L16" s="9"/>
      <c r="M16" s="9"/>
      <c r="N16" s="60">
        <v>0</v>
      </c>
      <c r="O16" s="60">
        <v>68</v>
      </c>
      <c r="P16" s="63"/>
      <c r="Q16" s="63"/>
      <c r="R16" s="67"/>
      <c r="S16" s="67"/>
      <c r="T16" s="73"/>
      <c r="U16" s="73"/>
      <c r="V16" s="36"/>
      <c r="W16" s="35"/>
      <c r="X16" s="35"/>
      <c r="Y16" s="35"/>
    </row>
    <row r="17" spans="1:25" ht="15.75" customHeight="1" x14ac:dyDescent="0.35">
      <c r="A17" s="7" t="s">
        <v>159</v>
      </c>
      <c r="B17" s="8" t="s">
        <v>122</v>
      </c>
      <c r="C17" s="9"/>
      <c r="D17" s="7">
        <v>2</v>
      </c>
      <c r="E17" s="9"/>
      <c r="F17" s="7">
        <v>64</v>
      </c>
      <c r="G17" s="7">
        <v>7</v>
      </c>
      <c r="H17" s="7">
        <v>57</v>
      </c>
      <c r="I17" s="7">
        <v>7</v>
      </c>
      <c r="J17" s="7"/>
      <c r="K17" s="9"/>
      <c r="L17" s="9"/>
      <c r="M17" s="9"/>
      <c r="N17" s="60">
        <v>0</v>
      </c>
      <c r="O17" s="60">
        <v>64</v>
      </c>
      <c r="P17" s="63"/>
      <c r="Q17" s="63"/>
      <c r="R17" s="67"/>
      <c r="S17" s="67"/>
      <c r="T17" s="73"/>
      <c r="U17" s="73"/>
      <c r="V17" s="36"/>
      <c r="W17" s="35"/>
      <c r="X17" s="35"/>
      <c r="Y17" s="35"/>
    </row>
    <row r="18" spans="1:25" ht="15.75" customHeight="1" x14ac:dyDescent="0.35">
      <c r="A18" s="7" t="s">
        <v>163</v>
      </c>
      <c r="B18" s="8" t="s">
        <v>35</v>
      </c>
      <c r="C18" s="9"/>
      <c r="D18" s="7">
        <v>2</v>
      </c>
      <c r="E18" s="9"/>
      <c r="F18" s="7">
        <v>136</v>
      </c>
      <c r="G18" s="7">
        <v>46</v>
      </c>
      <c r="H18" s="7">
        <v>90</v>
      </c>
      <c r="I18" s="7">
        <v>46</v>
      </c>
      <c r="J18" s="7"/>
      <c r="K18" s="9"/>
      <c r="L18" s="9"/>
      <c r="M18" s="9"/>
      <c r="N18" s="60">
        <v>68</v>
      </c>
      <c r="O18" s="60">
        <v>68</v>
      </c>
      <c r="P18" s="63"/>
      <c r="Q18" s="63"/>
      <c r="R18" s="67"/>
      <c r="S18" s="67"/>
      <c r="T18" s="73"/>
      <c r="U18" s="73"/>
      <c r="V18" s="36"/>
      <c r="W18" s="35"/>
      <c r="X18" s="35"/>
      <c r="Y18" s="35"/>
    </row>
    <row r="19" spans="1:25" ht="15.75" customHeight="1" x14ac:dyDescent="0.35">
      <c r="A19" s="7" t="s">
        <v>164</v>
      </c>
      <c r="B19" s="8" t="s">
        <v>29</v>
      </c>
      <c r="C19" s="9"/>
      <c r="D19" s="9">
        <v>2</v>
      </c>
      <c r="E19" s="7"/>
      <c r="F19" s="7">
        <v>72</v>
      </c>
      <c r="G19" s="7"/>
      <c r="H19" s="7">
        <v>72</v>
      </c>
      <c r="I19" s="7"/>
      <c r="J19" s="7"/>
      <c r="K19" s="9"/>
      <c r="L19" s="9"/>
      <c r="M19" s="7"/>
      <c r="N19" s="60">
        <v>0</v>
      </c>
      <c r="O19" s="60">
        <v>72</v>
      </c>
      <c r="P19" s="63"/>
      <c r="Q19" s="63"/>
      <c r="R19" s="67"/>
      <c r="S19" s="67"/>
      <c r="T19" s="73"/>
      <c r="U19" s="73"/>
      <c r="V19" s="36"/>
      <c r="W19" s="35"/>
      <c r="X19" s="35"/>
      <c r="Y19" s="35"/>
    </row>
    <row r="20" spans="1:25" ht="15.75" customHeight="1" x14ac:dyDescent="0.35">
      <c r="A20" s="7" t="s">
        <v>160</v>
      </c>
      <c r="B20" s="8" t="s">
        <v>123</v>
      </c>
      <c r="C20" s="9"/>
      <c r="D20" s="7">
        <v>1</v>
      </c>
      <c r="E20" s="9"/>
      <c r="F20" s="7">
        <v>68</v>
      </c>
      <c r="G20" s="7">
        <v>15</v>
      </c>
      <c r="H20" s="7">
        <v>53</v>
      </c>
      <c r="I20" s="7">
        <v>15</v>
      </c>
      <c r="J20" s="7"/>
      <c r="K20" s="9"/>
      <c r="L20" s="9"/>
      <c r="M20" s="9"/>
      <c r="N20" s="60">
        <v>68</v>
      </c>
      <c r="O20" s="60">
        <v>0</v>
      </c>
      <c r="P20" s="63"/>
      <c r="Q20" s="63"/>
      <c r="R20" s="67"/>
      <c r="S20" s="67"/>
      <c r="T20" s="73"/>
      <c r="U20" s="73"/>
      <c r="V20" s="36"/>
      <c r="W20" s="35"/>
      <c r="X20" s="35"/>
      <c r="Y20" s="35"/>
    </row>
    <row r="21" spans="1:25" ht="15.75" customHeight="1" x14ac:dyDescent="0.35">
      <c r="A21" s="7" t="s">
        <v>161</v>
      </c>
      <c r="B21" s="8" t="s">
        <v>124</v>
      </c>
      <c r="C21" s="10"/>
      <c r="D21" s="7">
        <v>2</v>
      </c>
      <c r="E21" s="10"/>
      <c r="F21" s="7">
        <v>82</v>
      </c>
      <c r="G21" s="11">
        <v>78</v>
      </c>
      <c r="H21" s="7">
        <v>4</v>
      </c>
      <c r="I21" s="11">
        <v>78</v>
      </c>
      <c r="J21" s="11"/>
      <c r="K21" s="11"/>
      <c r="L21" s="11"/>
      <c r="M21" s="11"/>
      <c r="N21" s="61">
        <v>34</v>
      </c>
      <c r="O21" s="61">
        <v>48</v>
      </c>
      <c r="P21" s="64"/>
      <c r="Q21" s="64"/>
      <c r="R21" s="68"/>
      <c r="S21" s="68"/>
      <c r="T21" s="74"/>
      <c r="U21" s="74"/>
      <c r="V21" s="36"/>
      <c r="W21" s="35"/>
      <c r="X21" s="35"/>
      <c r="Y21" s="35"/>
    </row>
    <row r="22" spans="1:25" ht="21" customHeight="1" x14ac:dyDescent="0.35">
      <c r="A22" s="7" t="s">
        <v>162</v>
      </c>
      <c r="B22" s="8" t="s">
        <v>183</v>
      </c>
      <c r="C22" s="37"/>
      <c r="D22" s="38">
        <v>2</v>
      </c>
      <c r="E22" s="38"/>
      <c r="F22" s="7">
        <v>68</v>
      </c>
      <c r="G22" s="7">
        <v>10</v>
      </c>
      <c r="H22" s="7">
        <v>58</v>
      </c>
      <c r="I22" s="7">
        <v>10</v>
      </c>
      <c r="J22" s="7"/>
      <c r="K22" s="9"/>
      <c r="L22" s="9"/>
      <c r="M22" s="7"/>
      <c r="N22" s="60">
        <v>34</v>
      </c>
      <c r="O22" s="60">
        <v>34</v>
      </c>
      <c r="P22" s="63"/>
      <c r="Q22" s="63"/>
      <c r="R22" s="67"/>
      <c r="S22" s="69"/>
      <c r="T22" s="75"/>
      <c r="U22" s="75"/>
      <c r="V22" s="36"/>
      <c r="W22" s="35"/>
      <c r="X22" s="35"/>
      <c r="Y22" s="35"/>
    </row>
    <row r="23" spans="1:25" ht="18.5" customHeight="1" x14ac:dyDescent="0.35">
      <c r="A23" s="7" t="s">
        <v>165</v>
      </c>
      <c r="B23" s="8" t="s">
        <v>125</v>
      </c>
      <c r="C23" s="37"/>
      <c r="D23" s="38"/>
      <c r="E23" s="38"/>
      <c r="F23" s="7">
        <v>32</v>
      </c>
      <c r="G23" s="7">
        <v>6</v>
      </c>
      <c r="H23" s="7">
        <v>6</v>
      </c>
      <c r="I23" s="7">
        <v>6</v>
      </c>
      <c r="J23" s="7"/>
      <c r="K23" s="9"/>
      <c r="L23" s="9"/>
      <c r="M23" s="7">
        <v>20</v>
      </c>
      <c r="N23" s="60">
        <v>0</v>
      </c>
      <c r="O23" s="60">
        <v>32</v>
      </c>
      <c r="P23" s="63"/>
      <c r="Q23" s="63"/>
      <c r="R23" s="67"/>
      <c r="S23" s="69"/>
      <c r="T23" s="75"/>
      <c r="U23" s="75"/>
      <c r="V23" s="36"/>
      <c r="W23" s="40"/>
      <c r="X23" s="40"/>
      <c r="Y23" s="40"/>
    </row>
    <row r="24" spans="1:25" ht="15.75" customHeight="1" x14ac:dyDescent="0.35">
      <c r="A24" s="7" t="s">
        <v>166</v>
      </c>
      <c r="B24" s="8" t="s">
        <v>126</v>
      </c>
      <c r="C24" s="37"/>
      <c r="D24" s="38">
        <v>2</v>
      </c>
      <c r="E24" s="38"/>
      <c r="F24" s="7">
        <v>32</v>
      </c>
      <c r="G24" s="7">
        <v>10</v>
      </c>
      <c r="H24" s="7">
        <v>22</v>
      </c>
      <c r="I24" s="7">
        <v>10</v>
      </c>
      <c r="J24" s="7"/>
      <c r="K24" s="9"/>
      <c r="L24" s="9"/>
      <c r="M24" s="7"/>
      <c r="N24" s="60">
        <v>0</v>
      </c>
      <c r="O24" s="60">
        <v>32</v>
      </c>
      <c r="P24" s="63"/>
      <c r="Q24" s="63"/>
      <c r="R24" s="67"/>
      <c r="S24" s="69"/>
      <c r="T24" s="75"/>
      <c r="U24" s="75"/>
      <c r="V24" s="36"/>
      <c r="W24" s="35"/>
      <c r="X24" s="35"/>
      <c r="Y24" s="35"/>
    </row>
    <row r="25" spans="1:25" ht="15.75" customHeight="1" x14ac:dyDescent="0.35">
      <c r="A25" s="7" t="s">
        <v>174</v>
      </c>
      <c r="B25" s="8" t="s">
        <v>175</v>
      </c>
      <c r="C25" s="37">
        <v>2</v>
      </c>
      <c r="D25" s="38"/>
      <c r="E25" s="38"/>
      <c r="F25" s="7">
        <v>32</v>
      </c>
      <c r="G25" s="7"/>
      <c r="H25" s="7">
        <v>32</v>
      </c>
      <c r="I25" s="7"/>
      <c r="J25" s="7"/>
      <c r="K25" s="9"/>
      <c r="L25" s="9"/>
      <c r="M25" s="7"/>
      <c r="N25" s="60">
        <v>16</v>
      </c>
      <c r="O25" s="60">
        <v>16</v>
      </c>
      <c r="P25" s="63"/>
      <c r="Q25" s="63"/>
      <c r="R25" s="67"/>
      <c r="S25" s="69"/>
      <c r="T25" s="75"/>
      <c r="U25" s="75"/>
      <c r="V25" s="36"/>
      <c r="W25" s="84"/>
      <c r="X25" s="84"/>
      <c r="Y25" s="84"/>
    </row>
    <row r="26" spans="1:25" ht="15.5" x14ac:dyDescent="0.35">
      <c r="A26" s="12" t="s">
        <v>30</v>
      </c>
      <c r="B26" s="13" t="s">
        <v>31</v>
      </c>
      <c r="C26" s="4"/>
      <c r="D26" s="4"/>
      <c r="E26" s="4"/>
      <c r="F26" s="4">
        <f>F27+F28+F29+F30+F31</f>
        <v>468</v>
      </c>
      <c r="G26" s="4">
        <f t="shared" ref="G26:U26" si="2">G27+G28+G29+G30+G31</f>
        <v>330</v>
      </c>
      <c r="H26" s="4">
        <f t="shared" si="2"/>
        <v>130</v>
      </c>
      <c r="I26" s="4">
        <f t="shared" si="2"/>
        <v>330</v>
      </c>
      <c r="J26" s="4">
        <f t="shared" si="2"/>
        <v>0</v>
      </c>
      <c r="K26" s="4">
        <f t="shared" si="2"/>
        <v>0</v>
      </c>
      <c r="L26" s="4">
        <f t="shared" si="2"/>
        <v>0</v>
      </c>
      <c r="M26" s="4">
        <f t="shared" si="2"/>
        <v>8</v>
      </c>
      <c r="N26" s="59">
        <f t="shared" si="2"/>
        <v>0</v>
      </c>
      <c r="O26" s="59">
        <f t="shared" si="2"/>
        <v>0</v>
      </c>
      <c r="P26" s="21">
        <f t="shared" si="2"/>
        <v>112</v>
      </c>
      <c r="Q26" s="21">
        <f t="shared" si="2"/>
        <v>48</v>
      </c>
      <c r="R26" s="66">
        <f t="shared" si="2"/>
        <v>112</v>
      </c>
      <c r="S26" s="66">
        <f t="shared" si="2"/>
        <v>48</v>
      </c>
      <c r="T26" s="72">
        <f t="shared" si="2"/>
        <v>100</v>
      </c>
      <c r="U26" s="72">
        <f t="shared" si="2"/>
        <v>48</v>
      </c>
      <c r="V26" s="36"/>
      <c r="W26" s="35"/>
      <c r="X26" s="35"/>
      <c r="Y26" s="35"/>
    </row>
    <row r="27" spans="1:25" ht="15.75" customHeight="1" x14ac:dyDescent="0.35">
      <c r="A27" s="14" t="s">
        <v>32</v>
      </c>
      <c r="B27" s="15" t="s">
        <v>33</v>
      </c>
      <c r="C27" s="14"/>
      <c r="D27" s="14">
        <v>5</v>
      </c>
      <c r="E27" s="14"/>
      <c r="F27" s="7">
        <v>48</v>
      </c>
      <c r="G27" s="91">
        <v>16</v>
      </c>
      <c r="H27" s="7">
        <v>30</v>
      </c>
      <c r="I27" s="91">
        <v>16</v>
      </c>
      <c r="J27" s="91">
        <v>0</v>
      </c>
      <c r="K27" s="91"/>
      <c r="L27" s="91"/>
      <c r="M27" s="91">
        <v>2</v>
      </c>
      <c r="N27" s="54"/>
      <c r="O27" s="54"/>
      <c r="P27" s="20"/>
      <c r="Q27" s="20"/>
      <c r="R27" s="69">
        <v>48</v>
      </c>
      <c r="S27" s="69"/>
      <c r="T27" s="75"/>
      <c r="U27" s="75"/>
      <c r="V27" s="36"/>
      <c r="W27" s="35"/>
      <c r="X27" s="35"/>
      <c r="Y27" s="35"/>
    </row>
    <row r="28" spans="1:25" ht="15.75" customHeight="1" x14ac:dyDescent="0.35">
      <c r="A28" s="14" t="s">
        <v>34</v>
      </c>
      <c r="B28" s="15" t="s">
        <v>35</v>
      </c>
      <c r="C28" s="14"/>
      <c r="D28" s="14">
        <v>3</v>
      </c>
      <c r="E28" s="14"/>
      <c r="F28" s="7">
        <v>48</v>
      </c>
      <c r="G28" s="91">
        <v>16</v>
      </c>
      <c r="H28" s="7">
        <v>30</v>
      </c>
      <c r="I28" s="91">
        <v>16</v>
      </c>
      <c r="J28" s="91">
        <v>0</v>
      </c>
      <c r="K28" s="91"/>
      <c r="L28" s="91"/>
      <c r="M28" s="91">
        <v>2</v>
      </c>
      <c r="N28" s="54"/>
      <c r="O28" s="54"/>
      <c r="P28" s="20">
        <v>48</v>
      </c>
      <c r="Q28" s="20"/>
      <c r="R28" s="69"/>
      <c r="S28" s="69"/>
      <c r="T28" s="75"/>
      <c r="U28" s="75"/>
      <c r="V28" s="36"/>
      <c r="W28" s="35"/>
      <c r="X28" s="35"/>
      <c r="Y28" s="35"/>
    </row>
    <row r="29" spans="1:25" ht="18.5" customHeight="1" x14ac:dyDescent="0.35">
      <c r="A29" s="14" t="s">
        <v>36</v>
      </c>
      <c r="B29" s="15" t="s">
        <v>37</v>
      </c>
      <c r="C29" s="14"/>
      <c r="D29" s="14">
        <v>8</v>
      </c>
      <c r="E29" s="14"/>
      <c r="F29" s="7">
        <v>168</v>
      </c>
      <c r="G29" s="91">
        <v>122</v>
      </c>
      <c r="H29" s="7">
        <v>46</v>
      </c>
      <c r="I29" s="91">
        <v>122</v>
      </c>
      <c r="J29" s="91">
        <v>0</v>
      </c>
      <c r="K29" s="91"/>
      <c r="L29" s="91"/>
      <c r="M29" s="91">
        <v>0</v>
      </c>
      <c r="N29" s="54"/>
      <c r="O29" s="54"/>
      <c r="P29" s="20">
        <v>32</v>
      </c>
      <c r="Q29" s="20">
        <v>24</v>
      </c>
      <c r="R29" s="69">
        <v>32</v>
      </c>
      <c r="S29" s="69">
        <v>24</v>
      </c>
      <c r="T29" s="75">
        <v>32</v>
      </c>
      <c r="U29" s="75">
        <v>24</v>
      </c>
      <c r="V29" s="36"/>
      <c r="W29" s="35"/>
      <c r="X29" s="35"/>
      <c r="Y29" s="35"/>
    </row>
    <row r="30" spans="1:25" ht="15.75" customHeight="1" x14ac:dyDescent="0.35">
      <c r="A30" s="14" t="s">
        <v>38</v>
      </c>
      <c r="B30" s="15" t="s">
        <v>39</v>
      </c>
      <c r="C30" s="14"/>
      <c r="D30" s="14">
        <v>8</v>
      </c>
      <c r="E30" s="14"/>
      <c r="F30" s="7">
        <v>168</v>
      </c>
      <c r="G30" s="91">
        <v>164</v>
      </c>
      <c r="H30" s="7">
        <v>4</v>
      </c>
      <c r="I30" s="91">
        <v>164</v>
      </c>
      <c r="J30" s="91">
        <v>0</v>
      </c>
      <c r="K30" s="91"/>
      <c r="L30" s="91"/>
      <c r="M30" s="91">
        <v>0</v>
      </c>
      <c r="N30" s="54"/>
      <c r="O30" s="54"/>
      <c r="P30" s="20">
        <v>32</v>
      </c>
      <c r="Q30" s="20">
        <v>24</v>
      </c>
      <c r="R30" s="69">
        <v>32</v>
      </c>
      <c r="S30" s="69">
        <v>24</v>
      </c>
      <c r="T30" s="75">
        <v>32</v>
      </c>
      <c r="U30" s="75">
        <v>24</v>
      </c>
      <c r="V30" s="36"/>
      <c r="W30" s="35"/>
      <c r="X30" s="35"/>
      <c r="Y30" s="35"/>
    </row>
    <row r="31" spans="1:25" ht="15.75" customHeight="1" x14ac:dyDescent="0.35">
      <c r="A31" s="14" t="s">
        <v>40</v>
      </c>
      <c r="B31" s="15" t="s">
        <v>41</v>
      </c>
      <c r="C31" s="14"/>
      <c r="D31" s="14">
        <v>7</v>
      </c>
      <c r="E31" s="14"/>
      <c r="F31" s="7">
        <v>36</v>
      </c>
      <c r="G31" s="91">
        <v>12</v>
      </c>
      <c r="H31" s="7">
        <v>20</v>
      </c>
      <c r="I31" s="91">
        <v>12</v>
      </c>
      <c r="J31" s="91">
        <v>0</v>
      </c>
      <c r="K31" s="91"/>
      <c r="L31" s="91"/>
      <c r="M31" s="91">
        <v>4</v>
      </c>
      <c r="N31" s="54"/>
      <c r="O31" s="54"/>
      <c r="P31" s="20"/>
      <c r="Q31" s="20"/>
      <c r="R31" s="69"/>
      <c r="S31" s="69"/>
      <c r="T31" s="75">
        <v>36</v>
      </c>
      <c r="U31" s="75"/>
      <c r="V31" s="36"/>
      <c r="W31" s="35"/>
      <c r="X31" s="35"/>
      <c r="Y31" s="35"/>
    </row>
    <row r="32" spans="1:25" ht="22" customHeight="1" x14ac:dyDescent="0.35">
      <c r="A32" s="4" t="s">
        <v>42</v>
      </c>
      <c r="B32" s="5" t="s">
        <v>43</v>
      </c>
      <c r="C32" s="4"/>
      <c r="D32" s="4"/>
      <c r="E32" s="4"/>
      <c r="F32" s="4">
        <f>F33+F34</f>
        <v>144</v>
      </c>
      <c r="G32" s="4">
        <f t="shared" ref="G32:U32" si="3">G33+G34</f>
        <v>58</v>
      </c>
      <c r="H32" s="4">
        <f t="shared" si="3"/>
        <v>72</v>
      </c>
      <c r="I32" s="4">
        <f t="shared" si="3"/>
        <v>58</v>
      </c>
      <c r="J32" s="4">
        <f t="shared" si="3"/>
        <v>0</v>
      </c>
      <c r="K32" s="4">
        <f t="shared" si="3"/>
        <v>0</v>
      </c>
      <c r="L32" s="4">
        <f t="shared" si="3"/>
        <v>10</v>
      </c>
      <c r="M32" s="4">
        <f t="shared" si="3"/>
        <v>4</v>
      </c>
      <c r="N32" s="59">
        <f t="shared" si="3"/>
        <v>0</v>
      </c>
      <c r="O32" s="59">
        <f t="shared" si="3"/>
        <v>0</v>
      </c>
      <c r="P32" s="21">
        <f t="shared" si="3"/>
        <v>90</v>
      </c>
      <c r="Q32" s="21">
        <f t="shared" si="3"/>
        <v>54</v>
      </c>
      <c r="R32" s="66">
        <f t="shared" si="3"/>
        <v>0</v>
      </c>
      <c r="S32" s="66">
        <f t="shared" si="3"/>
        <v>0</v>
      </c>
      <c r="T32" s="72">
        <f t="shared" si="3"/>
        <v>0</v>
      </c>
      <c r="U32" s="72">
        <f t="shared" si="3"/>
        <v>0</v>
      </c>
      <c r="V32" s="36"/>
      <c r="W32" s="35"/>
      <c r="X32" s="35"/>
      <c r="Y32" s="35"/>
    </row>
    <row r="33" spans="1:35" ht="15.75" customHeight="1" x14ac:dyDescent="0.35">
      <c r="A33" s="14" t="s">
        <v>44</v>
      </c>
      <c r="B33" s="15" t="s">
        <v>27</v>
      </c>
      <c r="C33" s="14"/>
      <c r="D33" s="14"/>
      <c r="E33" s="14">
        <v>3</v>
      </c>
      <c r="F33" s="7">
        <v>58</v>
      </c>
      <c r="G33" s="91">
        <v>14</v>
      </c>
      <c r="H33" s="7">
        <v>32</v>
      </c>
      <c r="I33" s="91">
        <v>14</v>
      </c>
      <c r="J33" s="91">
        <v>0</v>
      </c>
      <c r="K33" s="91"/>
      <c r="L33" s="91">
        <v>10</v>
      </c>
      <c r="M33" s="91">
        <v>2</v>
      </c>
      <c r="N33" s="54"/>
      <c r="O33" s="54"/>
      <c r="P33" s="20">
        <v>58</v>
      </c>
      <c r="Q33" s="20"/>
      <c r="R33" s="69"/>
      <c r="S33" s="69"/>
      <c r="T33" s="75"/>
      <c r="U33" s="75"/>
      <c r="V33" s="36"/>
      <c r="W33" s="35"/>
      <c r="X33" s="35"/>
      <c r="Y33" s="35"/>
      <c r="AA33" s="87"/>
      <c r="AB33" s="87"/>
      <c r="AC33" s="87"/>
      <c r="AD33" s="87"/>
      <c r="AE33" s="87"/>
      <c r="AF33" s="87"/>
      <c r="AG33" s="87"/>
      <c r="AH33" s="87"/>
      <c r="AI33" s="87"/>
    </row>
    <row r="34" spans="1:35" ht="15.75" customHeight="1" x14ac:dyDescent="0.35">
      <c r="A34" s="14" t="s">
        <v>45</v>
      </c>
      <c r="B34" s="15" t="s">
        <v>46</v>
      </c>
      <c r="C34" s="14"/>
      <c r="D34" s="14">
        <v>4</v>
      </c>
      <c r="E34" s="14"/>
      <c r="F34" s="7">
        <v>86</v>
      </c>
      <c r="G34" s="91">
        <v>44</v>
      </c>
      <c r="H34" s="7">
        <v>40</v>
      </c>
      <c r="I34" s="91">
        <v>44</v>
      </c>
      <c r="J34" s="91">
        <v>0</v>
      </c>
      <c r="K34" s="91"/>
      <c r="L34" s="91"/>
      <c r="M34" s="91">
        <v>2</v>
      </c>
      <c r="N34" s="54"/>
      <c r="O34" s="54"/>
      <c r="P34" s="20">
        <v>32</v>
      </c>
      <c r="Q34" s="20">
        <v>54</v>
      </c>
      <c r="R34" s="69"/>
      <c r="S34" s="69"/>
      <c r="T34" s="75"/>
      <c r="U34" s="75"/>
      <c r="V34" s="36"/>
      <c r="W34" s="35"/>
      <c r="X34" s="35"/>
      <c r="Y34" s="35"/>
      <c r="AA34" s="87"/>
      <c r="AB34" s="87"/>
      <c r="AC34" s="87"/>
      <c r="AD34" s="87"/>
      <c r="AE34" s="87"/>
      <c r="AF34" s="87"/>
      <c r="AG34" s="87"/>
      <c r="AH34" s="87"/>
      <c r="AI34" s="87"/>
    </row>
    <row r="35" spans="1:35" ht="15.75" customHeight="1" x14ac:dyDescent="0.35">
      <c r="A35" s="4" t="s">
        <v>49</v>
      </c>
      <c r="B35" s="5" t="s">
        <v>50</v>
      </c>
      <c r="C35" s="4"/>
      <c r="D35" s="4"/>
      <c r="E35" s="4"/>
      <c r="F35" s="4">
        <f>F36+F37+F38+F39+F40+F41+F42+F43+F44+F45+F46+F47</f>
        <v>734</v>
      </c>
      <c r="G35" s="4">
        <f t="shared" ref="G35:U35" si="4">G36+G37+G38+G39+G40+G41+G42+G43+G44+G45+G46+G47</f>
        <v>364</v>
      </c>
      <c r="H35" s="4">
        <f t="shared" si="4"/>
        <v>342</v>
      </c>
      <c r="I35" s="4">
        <f t="shared" si="4"/>
        <v>364</v>
      </c>
      <c r="J35" s="4">
        <f t="shared" si="4"/>
        <v>0</v>
      </c>
      <c r="K35" s="4">
        <f t="shared" si="4"/>
        <v>0</v>
      </c>
      <c r="L35" s="4">
        <f t="shared" si="4"/>
        <v>12</v>
      </c>
      <c r="M35" s="4">
        <f t="shared" si="4"/>
        <v>16</v>
      </c>
      <c r="N35" s="59">
        <f t="shared" si="4"/>
        <v>0</v>
      </c>
      <c r="O35" s="59">
        <f t="shared" si="4"/>
        <v>0</v>
      </c>
      <c r="P35" s="21">
        <f t="shared" si="4"/>
        <v>236</v>
      </c>
      <c r="Q35" s="21">
        <f t="shared" si="4"/>
        <v>174</v>
      </c>
      <c r="R35" s="66">
        <f t="shared" si="4"/>
        <v>38</v>
      </c>
      <c r="S35" s="66">
        <f t="shared" si="4"/>
        <v>156</v>
      </c>
      <c r="T35" s="72">
        <f t="shared" si="4"/>
        <v>52</v>
      </c>
      <c r="U35" s="72">
        <f t="shared" si="4"/>
        <v>78</v>
      </c>
      <c r="V35" s="36"/>
      <c r="W35" s="35"/>
      <c r="X35" s="35"/>
      <c r="Y35" s="35"/>
      <c r="AA35" s="87"/>
      <c r="AB35" s="87"/>
      <c r="AC35" s="87"/>
      <c r="AD35" s="87"/>
      <c r="AE35" s="87"/>
      <c r="AF35" s="87"/>
      <c r="AG35" s="87"/>
      <c r="AH35" s="87"/>
      <c r="AI35" s="87"/>
    </row>
    <row r="36" spans="1:35" ht="15.75" customHeight="1" x14ac:dyDescent="0.35">
      <c r="A36" s="14" t="s">
        <v>51</v>
      </c>
      <c r="B36" s="15" t="s">
        <v>52</v>
      </c>
      <c r="C36" s="14"/>
      <c r="D36" s="14">
        <v>4</v>
      </c>
      <c r="E36" s="14"/>
      <c r="F36" s="7">
        <v>98</v>
      </c>
      <c r="G36" s="91">
        <v>72</v>
      </c>
      <c r="H36" s="91">
        <v>26</v>
      </c>
      <c r="I36" s="91">
        <v>72</v>
      </c>
      <c r="J36" s="91"/>
      <c r="K36" s="91"/>
      <c r="L36" s="91"/>
      <c r="M36" s="91">
        <v>0</v>
      </c>
      <c r="N36" s="59">
        <v>0</v>
      </c>
      <c r="O36" s="59">
        <v>0</v>
      </c>
      <c r="P36" s="20">
        <v>34</v>
      </c>
      <c r="Q36" s="20">
        <v>64</v>
      </c>
      <c r="R36" s="69"/>
      <c r="S36" s="69"/>
      <c r="T36" s="75"/>
      <c r="U36" s="75"/>
      <c r="V36" s="36"/>
      <c r="W36" s="35"/>
      <c r="X36" s="35"/>
      <c r="Y36" s="35"/>
      <c r="AA36" s="87"/>
      <c r="AB36" s="88"/>
      <c r="AC36" s="88"/>
      <c r="AD36" s="88"/>
      <c r="AE36" s="88"/>
      <c r="AF36" s="88"/>
      <c r="AG36" s="88"/>
      <c r="AH36" s="87"/>
      <c r="AI36" s="87"/>
    </row>
    <row r="37" spans="1:35" ht="15.75" customHeight="1" x14ac:dyDescent="0.35">
      <c r="A37" s="14" t="s">
        <v>53</v>
      </c>
      <c r="B37" s="15" t="s">
        <v>54</v>
      </c>
      <c r="C37" s="14"/>
      <c r="D37" s="14"/>
      <c r="E37" s="14">
        <v>7</v>
      </c>
      <c r="F37" s="7">
        <v>86</v>
      </c>
      <c r="G37" s="91">
        <v>52</v>
      </c>
      <c r="H37" s="91">
        <v>28</v>
      </c>
      <c r="I37" s="91">
        <v>52</v>
      </c>
      <c r="J37" s="91"/>
      <c r="K37" s="91"/>
      <c r="L37" s="91">
        <v>6</v>
      </c>
      <c r="M37" s="91">
        <v>0</v>
      </c>
      <c r="N37" s="59">
        <v>0</v>
      </c>
      <c r="O37" s="59">
        <v>0</v>
      </c>
      <c r="P37" s="20"/>
      <c r="Q37" s="20"/>
      <c r="R37" s="69"/>
      <c r="S37" s="69">
        <v>34</v>
      </c>
      <c r="T37" s="75">
        <v>52</v>
      </c>
      <c r="U37" s="75"/>
      <c r="V37" s="36"/>
      <c r="W37" s="35"/>
      <c r="X37" s="35"/>
      <c r="Y37" s="35"/>
      <c r="AA37" s="87"/>
      <c r="AB37" s="88"/>
      <c r="AC37" s="88"/>
      <c r="AD37" s="88"/>
      <c r="AE37" s="88"/>
      <c r="AF37" s="88"/>
      <c r="AG37" s="88"/>
      <c r="AH37" s="87"/>
      <c r="AI37" s="87"/>
    </row>
    <row r="38" spans="1:35" ht="15.75" customHeight="1" x14ac:dyDescent="0.35">
      <c r="A38" s="14" t="s">
        <v>55</v>
      </c>
      <c r="B38" s="15" t="s">
        <v>56</v>
      </c>
      <c r="C38" s="14"/>
      <c r="D38" s="14">
        <v>4</v>
      </c>
      <c r="E38" s="14"/>
      <c r="F38" s="7">
        <v>68</v>
      </c>
      <c r="G38" s="91">
        <v>20</v>
      </c>
      <c r="H38" s="91">
        <v>42</v>
      </c>
      <c r="I38" s="91">
        <v>20</v>
      </c>
      <c r="J38" s="91"/>
      <c r="K38" s="91"/>
      <c r="L38" s="91"/>
      <c r="M38" s="91">
        <v>6</v>
      </c>
      <c r="N38" s="59">
        <v>0</v>
      </c>
      <c r="O38" s="59">
        <v>0</v>
      </c>
      <c r="P38" s="20">
        <v>36</v>
      </c>
      <c r="Q38" s="20">
        <v>32</v>
      </c>
      <c r="R38" s="69"/>
      <c r="S38" s="69"/>
      <c r="T38" s="75"/>
      <c r="U38" s="75"/>
      <c r="V38" s="36"/>
      <c r="W38" s="35"/>
      <c r="X38" s="35"/>
      <c r="Y38" s="35"/>
      <c r="AA38" s="87"/>
      <c r="AB38" s="88"/>
      <c r="AC38" s="88"/>
      <c r="AD38" s="88"/>
      <c r="AE38" s="88"/>
      <c r="AF38" s="88"/>
      <c r="AG38" s="88"/>
      <c r="AH38" s="87"/>
      <c r="AI38" s="87"/>
    </row>
    <row r="39" spans="1:35" ht="15.75" customHeight="1" x14ac:dyDescent="0.35">
      <c r="A39" s="14" t="s">
        <v>57</v>
      </c>
      <c r="B39" s="15" t="s">
        <v>58</v>
      </c>
      <c r="C39" s="14"/>
      <c r="D39" s="14">
        <v>4</v>
      </c>
      <c r="E39" s="14"/>
      <c r="F39" s="7">
        <v>48</v>
      </c>
      <c r="G39" s="91">
        <v>22</v>
      </c>
      <c r="H39" s="91">
        <v>26</v>
      </c>
      <c r="I39" s="91">
        <v>22</v>
      </c>
      <c r="J39" s="91"/>
      <c r="K39" s="91"/>
      <c r="L39" s="91"/>
      <c r="M39" s="91"/>
      <c r="N39" s="59">
        <v>0</v>
      </c>
      <c r="O39" s="59">
        <v>0</v>
      </c>
      <c r="P39" s="79">
        <v>48</v>
      </c>
      <c r="Q39" s="20"/>
      <c r="R39" s="69"/>
      <c r="S39" s="69"/>
      <c r="T39" s="75"/>
      <c r="U39" s="75"/>
      <c r="V39" s="36"/>
      <c r="W39" s="35"/>
      <c r="X39" s="35"/>
      <c r="Y39" s="35"/>
      <c r="AA39" s="87"/>
      <c r="AB39" s="89"/>
      <c r="AC39" s="88"/>
      <c r="AD39" s="88"/>
      <c r="AE39" s="88"/>
      <c r="AF39" s="88"/>
      <c r="AG39" s="88"/>
      <c r="AH39" s="87"/>
      <c r="AI39" s="87"/>
    </row>
    <row r="40" spans="1:35" ht="15.75" customHeight="1" x14ac:dyDescent="0.35">
      <c r="A40" s="14" t="s">
        <v>59</v>
      </c>
      <c r="B40" s="15" t="s">
        <v>60</v>
      </c>
      <c r="C40" s="14"/>
      <c r="D40" s="14">
        <v>5</v>
      </c>
      <c r="E40" s="14"/>
      <c r="F40" s="7">
        <v>54</v>
      </c>
      <c r="G40" s="91">
        <v>20</v>
      </c>
      <c r="H40" s="91">
        <v>32</v>
      </c>
      <c r="I40" s="91">
        <v>20</v>
      </c>
      <c r="J40" s="91"/>
      <c r="K40" s="91"/>
      <c r="L40" s="91"/>
      <c r="M40" s="91">
        <v>2</v>
      </c>
      <c r="N40" s="59">
        <v>0</v>
      </c>
      <c r="O40" s="59">
        <v>0</v>
      </c>
      <c r="P40" s="20"/>
      <c r="Q40" s="20">
        <v>54</v>
      </c>
      <c r="R40" s="69">
        <v>0</v>
      </c>
      <c r="S40" s="69"/>
      <c r="T40" s="75"/>
      <c r="U40" s="75"/>
      <c r="V40" s="36"/>
      <c r="W40" s="35"/>
      <c r="X40" s="35"/>
      <c r="Y40" s="35"/>
      <c r="AA40" s="87"/>
      <c r="AB40" s="88"/>
      <c r="AC40" s="88"/>
      <c r="AD40" s="88"/>
      <c r="AE40" s="88"/>
      <c r="AF40" s="88"/>
      <c r="AG40" s="88"/>
      <c r="AH40" s="87"/>
      <c r="AI40" s="87"/>
    </row>
    <row r="41" spans="1:35" ht="15.75" customHeight="1" x14ac:dyDescent="0.35">
      <c r="A41" s="14" t="s">
        <v>61</v>
      </c>
      <c r="B41" s="15" t="s">
        <v>128</v>
      </c>
      <c r="C41" s="14"/>
      <c r="D41" s="14">
        <v>6</v>
      </c>
      <c r="E41" s="14"/>
      <c r="F41" s="7">
        <v>48</v>
      </c>
      <c r="G41" s="91">
        <v>10</v>
      </c>
      <c r="H41" s="91">
        <v>36</v>
      </c>
      <c r="I41" s="91">
        <v>10</v>
      </c>
      <c r="J41" s="91"/>
      <c r="K41" s="91"/>
      <c r="L41" s="91"/>
      <c r="M41" s="91">
        <v>2</v>
      </c>
      <c r="N41" s="59">
        <v>0</v>
      </c>
      <c r="O41" s="59">
        <v>0</v>
      </c>
      <c r="P41" s="20"/>
      <c r="Q41" s="20"/>
      <c r="R41" s="69"/>
      <c r="S41" s="69">
        <v>48</v>
      </c>
      <c r="T41" s="75"/>
      <c r="U41" s="75"/>
      <c r="V41" s="36"/>
      <c r="W41" s="35"/>
      <c r="X41" s="35"/>
      <c r="Y41" s="35"/>
      <c r="AA41" s="87"/>
      <c r="AB41" s="88"/>
      <c r="AC41" s="88"/>
      <c r="AD41" s="88"/>
      <c r="AE41" s="88"/>
      <c r="AF41" s="88"/>
      <c r="AG41" s="88"/>
      <c r="AH41" s="87"/>
      <c r="AI41" s="87"/>
    </row>
    <row r="42" spans="1:35" ht="18" customHeight="1" x14ac:dyDescent="0.35">
      <c r="A42" s="14" t="s">
        <v>62</v>
      </c>
      <c r="B42" s="15" t="s">
        <v>63</v>
      </c>
      <c r="C42" s="14"/>
      <c r="D42" s="14">
        <v>5</v>
      </c>
      <c r="E42" s="14"/>
      <c r="F42" s="7">
        <v>62</v>
      </c>
      <c r="G42" s="91">
        <v>36</v>
      </c>
      <c r="H42" s="91">
        <v>18</v>
      </c>
      <c r="I42" s="91">
        <v>36</v>
      </c>
      <c r="J42" s="91"/>
      <c r="K42" s="91"/>
      <c r="L42" s="91">
        <v>6</v>
      </c>
      <c r="M42" s="91">
        <v>2</v>
      </c>
      <c r="N42" s="59">
        <v>0</v>
      </c>
      <c r="O42" s="59">
        <v>0</v>
      </c>
      <c r="P42" s="20"/>
      <c r="Q42" s="20">
        <v>24</v>
      </c>
      <c r="R42" s="69">
        <v>38</v>
      </c>
      <c r="S42" s="69"/>
      <c r="T42" s="75"/>
      <c r="U42" s="75"/>
      <c r="V42" s="36"/>
      <c r="W42" s="35"/>
      <c r="X42" s="35"/>
      <c r="Y42" s="35"/>
      <c r="AA42" s="87"/>
      <c r="AB42" s="88"/>
      <c r="AC42" s="89"/>
      <c r="AD42" s="89"/>
      <c r="AE42" s="88"/>
      <c r="AF42" s="88"/>
      <c r="AG42" s="88"/>
      <c r="AH42" s="87"/>
      <c r="AI42" s="87"/>
    </row>
    <row r="43" spans="1:35" ht="18" customHeight="1" x14ac:dyDescent="0.35">
      <c r="A43" s="14" t="s">
        <v>64</v>
      </c>
      <c r="B43" s="15" t="s">
        <v>65</v>
      </c>
      <c r="C43" s="14"/>
      <c r="D43" s="14">
        <v>8</v>
      </c>
      <c r="E43" s="14"/>
      <c r="F43" s="7">
        <v>38</v>
      </c>
      <c r="G43" s="91">
        <v>8</v>
      </c>
      <c r="H43" s="91">
        <v>30</v>
      </c>
      <c r="I43" s="91">
        <v>8</v>
      </c>
      <c r="J43" s="91"/>
      <c r="K43" s="91"/>
      <c r="L43" s="91"/>
      <c r="M43" s="91">
        <v>0</v>
      </c>
      <c r="N43" s="59">
        <v>0</v>
      </c>
      <c r="O43" s="59">
        <v>0</v>
      </c>
      <c r="P43" s="20"/>
      <c r="Q43" s="20"/>
      <c r="R43" s="69"/>
      <c r="S43" s="69"/>
      <c r="T43" s="75"/>
      <c r="U43" s="75">
        <v>38</v>
      </c>
      <c r="V43" s="36"/>
      <c r="W43" s="35"/>
      <c r="X43" s="35"/>
      <c r="Y43" s="35"/>
      <c r="AA43" s="87"/>
      <c r="AB43" s="88"/>
      <c r="AC43" s="88"/>
      <c r="AD43" s="88"/>
      <c r="AE43" s="88"/>
      <c r="AF43" s="88"/>
      <c r="AG43" s="88"/>
      <c r="AH43" s="87"/>
      <c r="AI43" s="87"/>
    </row>
    <row r="44" spans="1:35" ht="15.75" customHeight="1" x14ac:dyDescent="0.35">
      <c r="A44" s="14" t="s">
        <v>66</v>
      </c>
      <c r="B44" s="15" t="s">
        <v>67</v>
      </c>
      <c r="C44" s="14"/>
      <c r="D44" s="14">
        <v>3</v>
      </c>
      <c r="E44" s="14"/>
      <c r="F44" s="7">
        <v>50</v>
      </c>
      <c r="G44" s="91">
        <v>10</v>
      </c>
      <c r="H44" s="91">
        <v>38</v>
      </c>
      <c r="I44" s="91">
        <v>10</v>
      </c>
      <c r="J44" s="91"/>
      <c r="K44" s="91"/>
      <c r="L44" s="91"/>
      <c r="M44" s="91">
        <v>2</v>
      </c>
      <c r="N44" s="59">
        <v>0</v>
      </c>
      <c r="O44" s="59">
        <v>0</v>
      </c>
      <c r="P44" s="20">
        <v>50</v>
      </c>
      <c r="Q44" s="20"/>
      <c r="R44" s="69"/>
      <c r="S44" s="69"/>
      <c r="T44" s="75"/>
      <c r="U44" s="75"/>
      <c r="V44" s="36"/>
      <c r="W44" s="35"/>
      <c r="X44" s="35"/>
      <c r="Y44" s="35"/>
      <c r="AA44" s="87"/>
      <c r="AB44" s="88"/>
      <c r="AC44" s="88"/>
      <c r="AD44" s="88"/>
      <c r="AE44" s="88"/>
      <c r="AF44" s="88"/>
      <c r="AG44" s="88"/>
      <c r="AH44" s="87"/>
      <c r="AI44" s="87"/>
    </row>
    <row r="45" spans="1:35" ht="15.75" customHeight="1" x14ac:dyDescent="0.35">
      <c r="A45" s="14" t="s">
        <v>68</v>
      </c>
      <c r="B45" s="15" t="s">
        <v>69</v>
      </c>
      <c r="C45" s="14"/>
      <c r="D45" s="14">
        <v>6</v>
      </c>
      <c r="E45" s="14"/>
      <c r="F45" s="7">
        <v>74</v>
      </c>
      <c r="G45" s="91">
        <v>50</v>
      </c>
      <c r="H45" s="91">
        <v>22</v>
      </c>
      <c r="I45" s="91">
        <v>50</v>
      </c>
      <c r="J45" s="91"/>
      <c r="K45" s="91"/>
      <c r="L45" s="91"/>
      <c r="M45" s="91">
        <v>2</v>
      </c>
      <c r="N45" s="59">
        <v>0</v>
      </c>
      <c r="O45" s="59">
        <v>0</v>
      </c>
      <c r="P45" s="20"/>
      <c r="Q45" s="20"/>
      <c r="R45" s="69"/>
      <c r="S45" s="69">
        <v>74</v>
      </c>
      <c r="T45" s="75"/>
      <c r="U45" s="75"/>
      <c r="V45" s="36"/>
      <c r="W45" s="35"/>
      <c r="X45" s="35"/>
      <c r="Y45" s="35"/>
      <c r="AA45" s="87"/>
      <c r="AB45" s="88"/>
      <c r="AC45" s="88"/>
      <c r="AD45" s="88"/>
      <c r="AE45" s="88"/>
      <c r="AF45" s="88"/>
      <c r="AG45" s="88"/>
      <c r="AH45" s="87"/>
      <c r="AI45" s="87"/>
    </row>
    <row r="46" spans="1:35" ht="15.75" customHeight="1" x14ac:dyDescent="0.35">
      <c r="A46" s="45" t="s">
        <v>140</v>
      </c>
      <c r="B46" s="15" t="s">
        <v>141</v>
      </c>
      <c r="C46" s="45"/>
      <c r="D46" s="45">
        <v>8</v>
      </c>
      <c r="E46" s="45"/>
      <c r="F46" s="7">
        <v>40</v>
      </c>
      <c r="G46" s="91">
        <v>10</v>
      </c>
      <c r="H46" s="91">
        <v>30</v>
      </c>
      <c r="I46" s="91">
        <v>10</v>
      </c>
      <c r="J46" s="91"/>
      <c r="K46" s="91"/>
      <c r="L46" s="91"/>
      <c r="M46" s="91">
        <v>0</v>
      </c>
      <c r="N46" s="59"/>
      <c r="O46" s="59"/>
      <c r="P46" s="20"/>
      <c r="Q46" s="20"/>
      <c r="R46" s="69"/>
      <c r="S46" s="69"/>
      <c r="T46" s="75"/>
      <c r="U46" s="75">
        <v>40</v>
      </c>
      <c r="V46" s="36"/>
      <c r="W46" s="44"/>
      <c r="X46" s="44"/>
      <c r="Y46" s="44"/>
      <c r="AA46" s="87"/>
      <c r="AB46" s="88"/>
      <c r="AC46" s="88"/>
      <c r="AD46" s="88"/>
      <c r="AE46" s="88"/>
      <c r="AF46" s="88"/>
      <c r="AG46" s="88"/>
      <c r="AH46" s="87"/>
      <c r="AI46" s="87"/>
    </row>
    <row r="47" spans="1:35" ht="15.75" customHeight="1" x14ac:dyDescent="0.35">
      <c r="A47" s="45" t="s">
        <v>150</v>
      </c>
      <c r="B47" s="15" t="s">
        <v>143</v>
      </c>
      <c r="C47" s="45"/>
      <c r="D47" s="45">
        <v>3</v>
      </c>
      <c r="E47" s="45"/>
      <c r="F47" s="7">
        <v>68</v>
      </c>
      <c r="G47" s="91">
        <v>54</v>
      </c>
      <c r="H47" s="91">
        <v>14</v>
      </c>
      <c r="I47" s="91">
        <v>54</v>
      </c>
      <c r="J47" s="91"/>
      <c r="K47" s="91"/>
      <c r="L47" s="91"/>
      <c r="M47" s="91"/>
      <c r="N47" s="59"/>
      <c r="O47" s="59"/>
      <c r="P47" s="20">
        <v>68</v>
      </c>
      <c r="Q47" s="20"/>
      <c r="R47" s="69"/>
      <c r="S47" s="69"/>
      <c r="T47" s="75"/>
      <c r="U47" s="75"/>
      <c r="V47" s="36"/>
      <c r="W47" s="44"/>
      <c r="X47" s="44"/>
      <c r="Y47" s="44"/>
      <c r="AA47" s="87"/>
      <c r="AB47" s="87"/>
      <c r="AC47" s="87"/>
      <c r="AD47" s="87"/>
      <c r="AE47" s="87"/>
      <c r="AF47" s="87"/>
      <c r="AG47" s="87"/>
      <c r="AH47" s="87"/>
      <c r="AI47" s="87"/>
    </row>
    <row r="48" spans="1:35" ht="15.75" customHeight="1" x14ac:dyDescent="0.35">
      <c r="A48" s="4" t="s">
        <v>47</v>
      </c>
      <c r="B48" s="5" t="s">
        <v>48</v>
      </c>
      <c r="C48" s="4"/>
      <c r="D48" s="4"/>
      <c r="E48" s="4"/>
      <c r="F48" s="4">
        <f>F49+F53+F54+F67+F68+F71+F72+F82+F85</f>
        <v>2758</v>
      </c>
      <c r="G48" s="4">
        <f t="shared" ref="G48:S48" si="5">G49+G53+G54+G67+G68+G71+G72+G82+G85</f>
        <v>1776</v>
      </c>
      <c r="H48" s="4">
        <f t="shared" si="5"/>
        <v>1100</v>
      </c>
      <c r="I48" s="4">
        <f t="shared" si="5"/>
        <v>552</v>
      </c>
      <c r="J48" s="4">
        <f t="shared" si="5"/>
        <v>1224</v>
      </c>
      <c r="K48" s="4">
        <f t="shared" si="5"/>
        <v>60</v>
      </c>
      <c r="L48" s="4">
        <f t="shared" si="5"/>
        <v>78</v>
      </c>
      <c r="M48" s="4">
        <f t="shared" si="5"/>
        <v>104</v>
      </c>
      <c r="N48" s="4">
        <f t="shared" si="5"/>
        <v>0</v>
      </c>
      <c r="O48" s="4">
        <f t="shared" si="5"/>
        <v>0</v>
      </c>
      <c r="P48" s="4">
        <f t="shared" si="5"/>
        <v>174</v>
      </c>
      <c r="Q48" s="4">
        <f t="shared" si="5"/>
        <v>588</v>
      </c>
      <c r="R48" s="4">
        <f t="shared" si="5"/>
        <v>462</v>
      </c>
      <c r="S48" s="4">
        <f t="shared" si="5"/>
        <v>696</v>
      </c>
      <c r="T48" s="4">
        <f t="shared" ref="G48:U48" si="6">T49+T53+T54+T67+T68+T71+T72+T82+T85</f>
        <v>460</v>
      </c>
      <c r="U48" s="4">
        <f t="shared" si="6"/>
        <v>378</v>
      </c>
      <c r="V48" s="36"/>
      <c r="W48" s="35"/>
      <c r="X48" s="35"/>
      <c r="Y48" s="35"/>
      <c r="AA48" s="87"/>
      <c r="AB48" s="87"/>
      <c r="AC48" s="87"/>
      <c r="AD48" s="87"/>
      <c r="AE48" s="87"/>
      <c r="AF48" s="87"/>
      <c r="AG48" s="87"/>
      <c r="AH48" s="87"/>
      <c r="AI48" s="87"/>
    </row>
    <row r="49" spans="1:35" ht="15.75" customHeight="1" x14ac:dyDescent="0.35">
      <c r="A49" s="16" t="s">
        <v>70</v>
      </c>
      <c r="B49" s="17" t="s">
        <v>71</v>
      </c>
      <c r="C49" s="16"/>
      <c r="D49" s="16"/>
      <c r="E49" s="16"/>
      <c r="F49" s="16">
        <f>F50+F55+F69+F73</f>
        <v>1534</v>
      </c>
      <c r="G49" s="92">
        <f t="shared" ref="G49:U49" si="7">G50+G55+G69+G73</f>
        <v>552</v>
      </c>
      <c r="H49" s="92">
        <f t="shared" si="7"/>
        <v>740</v>
      </c>
      <c r="I49" s="92">
        <f t="shared" si="7"/>
        <v>552</v>
      </c>
      <c r="J49" s="92">
        <f t="shared" si="7"/>
        <v>0</v>
      </c>
      <c r="K49" s="92">
        <f t="shared" si="7"/>
        <v>60</v>
      </c>
      <c r="L49" s="92">
        <f t="shared" si="7"/>
        <v>78</v>
      </c>
      <c r="M49" s="92">
        <f t="shared" si="7"/>
        <v>104</v>
      </c>
      <c r="N49" s="92">
        <f t="shared" si="7"/>
        <v>0</v>
      </c>
      <c r="O49" s="92">
        <f t="shared" si="7"/>
        <v>0</v>
      </c>
      <c r="P49" s="92">
        <f t="shared" si="7"/>
        <v>174</v>
      </c>
      <c r="Q49" s="92">
        <f t="shared" si="7"/>
        <v>396</v>
      </c>
      <c r="R49" s="92">
        <f t="shared" si="7"/>
        <v>426</v>
      </c>
      <c r="S49" s="92">
        <f t="shared" si="7"/>
        <v>330</v>
      </c>
      <c r="T49" s="92">
        <f t="shared" si="7"/>
        <v>100</v>
      </c>
      <c r="U49" s="92">
        <f t="shared" si="7"/>
        <v>108</v>
      </c>
      <c r="V49" s="36"/>
      <c r="W49" s="35"/>
      <c r="X49" s="35"/>
      <c r="Y49" s="35"/>
      <c r="AA49" s="87"/>
      <c r="AB49" s="87"/>
      <c r="AC49" s="87"/>
      <c r="AD49" s="87"/>
      <c r="AE49" s="87"/>
      <c r="AF49" s="87"/>
      <c r="AG49" s="87"/>
      <c r="AH49" s="87"/>
      <c r="AI49" s="87"/>
    </row>
    <row r="50" spans="1:35" ht="56" customHeight="1" x14ac:dyDescent="0.35">
      <c r="A50" s="18" t="s">
        <v>72</v>
      </c>
      <c r="B50" s="19" t="s">
        <v>73</v>
      </c>
      <c r="C50" s="20"/>
      <c r="D50" s="20"/>
      <c r="E50" s="20" t="s">
        <v>113</v>
      </c>
      <c r="F50" s="21">
        <f>F51+F52</f>
        <v>170</v>
      </c>
      <c r="G50" s="21">
        <f t="shared" ref="G50:U50" si="8">G51+G52</f>
        <v>20</v>
      </c>
      <c r="H50" s="21">
        <f t="shared" si="8"/>
        <v>134</v>
      </c>
      <c r="I50" s="21">
        <f t="shared" si="8"/>
        <v>20</v>
      </c>
      <c r="J50" s="21">
        <f t="shared" si="8"/>
        <v>0</v>
      </c>
      <c r="K50" s="21">
        <f t="shared" si="8"/>
        <v>0</v>
      </c>
      <c r="L50" s="21">
        <f t="shared" si="8"/>
        <v>6</v>
      </c>
      <c r="M50" s="21">
        <f t="shared" si="8"/>
        <v>10</v>
      </c>
      <c r="N50" s="21">
        <f t="shared" si="8"/>
        <v>0</v>
      </c>
      <c r="O50" s="21">
        <f t="shared" si="8"/>
        <v>0</v>
      </c>
      <c r="P50" s="21">
        <f t="shared" si="8"/>
        <v>0</v>
      </c>
      <c r="Q50" s="21">
        <f t="shared" si="8"/>
        <v>0</v>
      </c>
      <c r="R50" s="21">
        <f t="shared" si="8"/>
        <v>0</v>
      </c>
      <c r="S50" s="21">
        <f t="shared" si="8"/>
        <v>170</v>
      </c>
      <c r="T50" s="21">
        <f t="shared" si="8"/>
        <v>0</v>
      </c>
      <c r="U50" s="21">
        <f t="shared" si="8"/>
        <v>0</v>
      </c>
      <c r="V50" s="36"/>
      <c r="W50" s="35"/>
      <c r="X50" s="35"/>
      <c r="Y50" s="35"/>
      <c r="AA50" s="87"/>
      <c r="AB50" s="87"/>
      <c r="AC50" s="87"/>
      <c r="AD50" s="87"/>
      <c r="AE50" s="87"/>
      <c r="AF50" s="87"/>
      <c r="AG50" s="87"/>
      <c r="AH50" s="87"/>
      <c r="AI50" s="87"/>
    </row>
    <row r="51" spans="1:35" ht="18.5" customHeight="1" x14ac:dyDescent="0.35">
      <c r="A51" s="14" t="s">
        <v>74</v>
      </c>
      <c r="B51" s="15" t="s">
        <v>75</v>
      </c>
      <c r="C51" s="14"/>
      <c r="D51" s="14"/>
      <c r="E51" s="14">
        <v>6</v>
      </c>
      <c r="F51" s="14">
        <v>110</v>
      </c>
      <c r="G51" s="14">
        <v>10</v>
      </c>
      <c r="H51" s="14">
        <v>84</v>
      </c>
      <c r="I51" s="14">
        <v>10</v>
      </c>
      <c r="J51" s="14">
        <v>0</v>
      </c>
      <c r="K51" s="14"/>
      <c r="L51" s="42">
        <v>6</v>
      </c>
      <c r="M51" s="14">
        <v>10</v>
      </c>
      <c r="N51" s="54"/>
      <c r="O51" s="54"/>
      <c r="P51" s="20"/>
      <c r="Q51" s="20"/>
      <c r="R51" s="69"/>
      <c r="S51" s="69">
        <v>110</v>
      </c>
      <c r="T51" s="75"/>
      <c r="U51" s="75"/>
      <c r="V51" s="36"/>
      <c r="W51" s="35"/>
      <c r="X51" s="35"/>
      <c r="Y51" s="35"/>
      <c r="AA51" s="87"/>
      <c r="AB51" s="87"/>
      <c r="AC51" s="87"/>
      <c r="AD51" s="87"/>
      <c r="AE51" s="87"/>
      <c r="AF51" s="87"/>
      <c r="AG51" s="87"/>
      <c r="AH51" s="87"/>
      <c r="AI51" s="87"/>
    </row>
    <row r="52" spans="1:35" ht="41" customHeight="1" x14ac:dyDescent="0.35">
      <c r="A52" s="14" t="s">
        <v>76</v>
      </c>
      <c r="B52" s="15" t="s">
        <v>77</v>
      </c>
      <c r="C52" s="14"/>
      <c r="D52" s="14">
        <v>6</v>
      </c>
      <c r="E52" s="14"/>
      <c r="F52" s="14">
        <v>60</v>
      </c>
      <c r="G52" s="14">
        <v>10</v>
      </c>
      <c r="H52" s="14">
        <v>50</v>
      </c>
      <c r="I52" s="14">
        <v>10</v>
      </c>
      <c r="J52" s="14"/>
      <c r="K52" s="14"/>
      <c r="L52" s="42"/>
      <c r="M52" s="14"/>
      <c r="N52" s="54"/>
      <c r="O52" s="54"/>
      <c r="P52" s="20"/>
      <c r="Q52" s="20"/>
      <c r="R52" s="69"/>
      <c r="S52" s="69">
        <v>60</v>
      </c>
      <c r="T52" s="75"/>
      <c r="U52" s="75"/>
      <c r="V52" s="36"/>
      <c r="W52" s="35"/>
      <c r="X52" s="35"/>
      <c r="Y52" s="35"/>
      <c r="AA52" s="87"/>
      <c r="AB52" s="87"/>
      <c r="AC52" s="87"/>
      <c r="AD52" s="87"/>
      <c r="AE52" s="87"/>
      <c r="AF52" s="87"/>
      <c r="AG52" s="87"/>
      <c r="AH52" s="87"/>
      <c r="AI52" s="87"/>
    </row>
    <row r="53" spans="1:35" ht="22.5" customHeight="1" x14ac:dyDescent="0.35">
      <c r="A53" s="42" t="s">
        <v>129</v>
      </c>
      <c r="B53" s="15" t="s">
        <v>88</v>
      </c>
      <c r="C53" s="42"/>
      <c r="D53" s="42">
        <v>6</v>
      </c>
      <c r="E53" s="42"/>
      <c r="F53" s="42">
        <v>36</v>
      </c>
      <c r="G53" s="42">
        <v>36</v>
      </c>
      <c r="H53" s="42"/>
      <c r="I53" s="42"/>
      <c r="J53" s="42">
        <v>36</v>
      </c>
      <c r="K53" s="42"/>
      <c r="L53" s="42"/>
      <c r="M53" s="42"/>
      <c r="N53" s="54"/>
      <c r="O53" s="54"/>
      <c r="P53" s="20"/>
      <c r="Q53" s="20"/>
      <c r="R53" s="69"/>
      <c r="S53" s="69">
        <v>36</v>
      </c>
      <c r="T53" s="75"/>
      <c r="U53" s="75"/>
      <c r="V53" s="36"/>
      <c r="W53" s="43"/>
      <c r="X53" s="43"/>
      <c r="Y53" s="43"/>
      <c r="AA53" s="87"/>
      <c r="AB53" s="87"/>
      <c r="AC53" s="87"/>
      <c r="AD53" s="87"/>
      <c r="AE53" s="87"/>
      <c r="AF53" s="87"/>
      <c r="AG53" s="87"/>
      <c r="AH53" s="87"/>
      <c r="AI53" s="87"/>
    </row>
    <row r="54" spans="1:35" ht="15.5" x14ac:dyDescent="0.35">
      <c r="A54" s="30" t="s">
        <v>78</v>
      </c>
      <c r="B54" s="31" t="s">
        <v>79</v>
      </c>
      <c r="C54" s="30"/>
      <c r="D54" s="30">
        <v>7</v>
      </c>
      <c r="E54" s="30"/>
      <c r="F54" s="30">
        <f>U54+T54+S54+R54+Q54+P54+O54+N54</f>
        <v>144</v>
      </c>
      <c r="G54" s="30">
        <v>144</v>
      </c>
      <c r="H54" s="30">
        <f t="shared" ref="H54" si="9">SUM(N54:U54)</f>
        <v>144</v>
      </c>
      <c r="I54" s="30">
        <v>0</v>
      </c>
      <c r="J54" s="30">
        <v>144</v>
      </c>
      <c r="K54" s="30">
        <v>0</v>
      </c>
      <c r="L54" s="30"/>
      <c r="M54" s="30"/>
      <c r="N54" s="54">
        <v>0</v>
      </c>
      <c r="O54" s="54">
        <v>0</v>
      </c>
      <c r="P54" s="20">
        <v>0</v>
      </c>
      <c r="Q54" s="20">
        <v>0</v>
      </c>
      <c r="R54" s="69">
        <v>0</v>
      </c>
      <c r="S54" s="69">
        <v>0</v>
      </c>
      <c r="T54" s="75">
        <v>144</v>
      </c>
      <c r="U54" s="75">
        <v>0</v>
      </c>
      <c r="V54" s="36"/>
      <c r="W54" s="35"/>
      <c r="X54" s="35"/>
      <c r="Y54" s="35"/>
      <c r="AA54" s="87"/>
      <c r="AB54" s="87"/>
      <c r="AC54" s="87"/>
      <c r="AD54" s="87"/>
      <c r="AE54" s="87"/>
      <c r="AF54" s="87"/>
      <c r="AG54" s="87"/>
      <c r="AH54" s="87"/>
      <c r="AI54" s="87"/>
    </row>
    <row r="55" spans="1:35" ht="56" customHeight="1" x14ac:dyDescent="0.35">
      <c r="A55" s="18" t="s">
        <v>80</v>
      </c>
      <c r="B55" s="19" t="s">
        <v>81</v>
      </c>
      <c r="C55" s="20"/>
      <c r="D55" s="20"/>
      <c r="E55" s="20" t="s">
        <v>114</v>
      </c>
      <c r="F55" s="20">
        <f>F56+F60+F63+F64+F65+F66</f>
        <v>1064</v>
      </c>
      <c r="G55" s="20">
        <f t="shared" ref="G55:U55" si="10">G56+G60+G63+G64+G65+G66</f>
        <v>406</v>
      </c>
      <c r="H55" s="20">
        <f t="shared" si="10"/>
        <v>482</v>
      </c>
      <c r="I55" s="20">
        <f t="shared" si="10"/>
        <v>406</v>
      </c>
      <c r="J55" s="20">
        <f t="shared" si="10"/>
        <v>0</v>
      </c>
      <c r="K55" s="20">
        <f t="shared" si="10"/>
        <v>60</v>
      </c>
      <c r="L55" s="20">
        <f t="shared" si="10"/>
        <v>52</v>
      </c>
      <c r="M55" s="20">
        <f t="shared" si="10"/>
        <v>64</v>
      </c>
      <c r="N55" s="20">
        <f t="shared" si="10"/>
        <v>0</v>
      </c>
      <c r="O55" s="20">
        <f t="shared" si="10"/>
        <v>0</v>
      </c>
      <c r="P55" s="20">
        <f t="shared" si="10"/>
        <v>174</v>
      </c>
      <c r="Q55" s="20">
        <f t="shared" si="10"/>
        <v>280</v>
      </c>
      <c r="R55" s="20">
        <f t="shared" si="10"/>
        <v>242</v>
      </c>
      <c r="S55" s="20">
        <f t="shared" si="10"/>
        <v>160</v>
      </c>
      <c r="T55" s="20">
        <f t="shared" si="10"/>
        <v>100</v>
      </c>
      <c r="U55" s="20">
        <f t="shared" si="10"/>
        <v>108</v>
      </c>
      <c r="V55" s="36"/>
      <c r="W55" s="35"/>
      <c r="X55" s="35"/>
      <c r="Y55" s="35"/>
      <c r="AA55" s="87"/>
      <c r="AB55" s="87"/>
      <c r="AC55" s="87"/>
      <c r="AD55" s="87"/>
      <c r="AE55" s="87"/>
      <c r="AF55" s="87"/>
      <c r="AG55" s="87"/>
      <c r="AH55" s="87"/>
      <c r="AI55" s="87"/>
    </row>
    <row r="56" spans="1:35" ht="15.5" x14ac:dyDescent="0.35">
      <c r="A56" s="105" t="s">
        <v>82</v>
      </c>
      <c r="B56" s="15" t="s">
        <v>115</v>
      </c>
      <c r="C56" s="14"/>
      <c r="D56" s="14"/>
      <c r="E56" s="14"/>
      <c r="F56" s="24">
        <f>F57+F58+F59</f>
        <v>282</v>
      </c>
      <c r="G56" s="90">
        <f t="shared" ref="G56:U56" si="11">G57+G58+G59</f>
        <v>132</v>
      </c>
      <c r="H56" s="90">
        <f t="shared" si="11"/>
        <v>118</v>
      </c>
      <c r="I56" s="90">
        <f t="shared" si="11"/>
        <v>132</v>
      </c>
      <c r="J56" s="90">
        <f t="shared" si="11"/>
        <v>0</v>
      </c>
      <c r="K56" s="90">
        <f t="shared" si="11"/>
        <v>0</v>
      </c>
      <c r="L56" s="90">
        <f t="shared" si="11"/>
        <v>12</v>
      </c>
      <c r="M56" s="90">
        <f t="shared" si="11"/>
        <v>20</v>
      </c>
      <c r="N56" s="90">
        <f t="shared" si="11"/>
        <v>0</v>
      </c>
      <c r="O56" s="90">
        <f t="shared" si="11"/>
        <v>0</v>
      </c>
      <c r="P56" s="90">
        <f t="shared" si="11"/>
        <v>102</v>
      </c>
      <c r="Q56" s="90">
        <f t="shared" si="11"/>
        <v>150</v>
      </c>
      <c r="R56" s="90">
        <f t="shared" si="11"/>
        <v>30</v>
      </c>
      <c r="S56" s="90">
        <f t="shared" si="11"/>
        <v>0</v>
      </c>
      <c r="T56" s="90">
        <f t="shared" si="11"/>
        <v>0</v>
      </c>
      <c r="U56" s="90">
        <f t="shared" si="11"/>
        <v>0</v>
      </c>
      <c r="V56" s="36"/>
      <c r="W56" s="35"/>
      <c r="X56" s="35"/>
      <c r="Y56" s="35"/>
      <c r="AA56" s="87"/>
      <c r="AB56" s="87"/>
      <c r="AC56" s="87"/>
      <c r="AD56" s="87"/>
      <c r="AE56" s="87"/>
      <c r="AF56" s="87"/>
      <c r="AG56" s="87"/>
      <c r="AH56" s="87"/>
      <c r="AI56" s="87"/>
    </row>
    <row r="57" spans="1:35" ht="15.75" customHeight="1" x14ac:dyDescent="0.35">
      <c r="A57" s="106"/>
      <c r="B57" s="15" t="s">
        <v>83</v>
      </c>
      <c r="C57" s="14"/>
      <c r="D57" s="14"/>
      <c r="E57" s="14">
        <v>3</v>
      </c>
      <c r="F57" s="32">
        <v>142</v>
      </c>
      <c r="G57" s="14">
        <v>60</v>
      </c>
      <c r="H57" s="32">
        <v>68</v>
      </c>
      <c r="I57" s="14">
        <v>60</v>
      </c>
      <c r="J57" s="14"/>
      <c r="K57" s="14"/>
      <c r="L57" s="42">
        <v>6</v>
      </c>
      <c r="M57" s="14">
        <v>8</v>
      </c>
      <c r="N57" s="54"/>
      <c r="O57" s="54"/>
      <c r="P57" s="20">
        <v>102</v>
      </c>
      <c r="Q57" s="20">
        <v>40</v>
      </c>
      <c r="R57" s="69"/>
      <c r="S57" s="69"/>
      <c r="T57" s="75"/>
      <c r="U57" s="75"/>
      <c r="V57" s="36"/>
      <c r="W57" s="35"/>
      <c r="X57" s="35"/>
      <c r="Y57" s="35"/>
      <c r="AA57" s="87"/>
      <c r="AB57" s="87"/>
      <c r="AC57" s="87"/>
      <c r="AD57" s="87"/>
      <c r="AE57" s="87"/>
      <c r="AF57" s="87"/>
      <c r="AG57" s="87"/>
      <c r="AH57" s="87"/>
      <c r="AI57" s="87"/>
    </row>
    <row r="58" spans="1:35" ht="15.75" customHeight="1" x14ac:dyDescent="0.35">
      <c r="A58" s="106"/>
      <c r="B58" s="15" t="s">
        <v>85</v>
      </c>
      <c r="C58" s="14"/>
      <c r="D58" s="14">
        <v>4</v>
      </c>
      <c r="E58" s="14"/>
      <c r="F58" s="32">
        <v>80</v>
      </c>
      <c r="G58" s="14">
        <v>42</v>
      </c>
      <c r="H58" s="32">
        <v>32</v>
      </c>
      <c r="I58" s="14">
        <v>42</v>
      </c>
      <c r="J58" s="14"/>
      <c r="K58" s="14"/>
      <c r="L58" s="42"/>
      <c r="M58" s="14">
        <v>6</v>
      </c>
      <c r="N58" s="54"/>
      <c r="O58" s="54"/>
      <c r="P58" s="20"/>
      <c r="Q58" s="20">
        <v>80</v>
      </c>
      <c r="R58" s="69"/>
      <c r="S58" s="69"/>
      <c r="T58" s="75"/>
      <c r="U58" s="75"/>
      <c r="V58" s="36"/>
      <c r="W58" s="35"/>
      <c r="X58" s="35"/>
      <c r="Y58" s="35"/>
      <c r="AA58" s="87"/>
      <c r="AB58" s="87"/>
      <c r="AC58" s="87"/>
      <c r="AD58" s="87"/>
      <c r="AE58" s="87"/>
      <c r="AF58" s="87"/>
      <c r="AG58" s="87"/>
      <c r="AH58" s="87"/>
      <c r="AI58" s="87"/>
    </row>
    <row r="59" spans="1:35" ht="30.5" customHeight="1" x14ac:dyDescent="0.35">
      <c r="A59" s="106"/>
      <c r="B59" s="15" t="s">
        <v>86</v>
      </c>
      <c r="C59" s="14"/>
      <c r="D59" s="14"/>
      <c r="E59" s="14">
        <v>4</v>
      </c>
      <c r="F59" s="91">
        <v>60</v>
      </c>
      <c r="G59" s="91">
        <v>30</v>
      </c>
      <c r="H59" s="91">
        <v>18</v>
      </c>
      <c r="I59" s="91">
        <v>30</v>
      </c>
      <c r="J59" s="91"/>
      <c r="K59" s="91"/>
      <c r="L59" s="91">
        <v>6</v>
      </c>
      <c r="M59" s="91">
        <v>6</v>
      </c>
      <c r="N59" s="54"/>
      <c r="O59" s="54"/>
      <c r="P59" s="20"/>
      <c r="Q59" s="20">
        <v>30</v>
      </c>
      <c r="R59" s="69">
        <v>30</v>
      </c>
      <c r="S59" s="69"/>
      <c r="T59" s="75"/>
      <c r="U59" s="75"/>
      <c r="V59" s="36"/>
      <c r="W59" s="35"/>
      <c r="X59" s="35"/>
      <c r="Y59" s="35"/>
      <c r="AA59" s="87"/>
      <c r="AB59" s="87"/>
      <c r="AC59" s="87"/>
      <c r="AD59" s="87"/>
      <c r="AE59" s="87"/>
      <c r="AF59" s="87"/>
      <c r="AG59" s="87"/>
      <c r="AH59" s="87"/>
      <c r="AI59" s="87"/>
    </row>
    <row r="60" spans="1:35" ht="36.5" customHeight="1" x14ac:dyDescent="0.35">
      <c r="A60" s="15" t="s">
        <v>87</v>
      </c>
      <c r="B60" s="15" t="s">
        <v>118</v>
      </c>
      <c r="C60" s="27"/>
      <c r="D60" s="27"/>
      <c r="E60" s="27"/>
      <c r="F60" s="90">
        <f>F61+F62</f>
        <v>246</v>
      </c>
      <c r="G60" s="90">
        <f t="shared" ref="G60:U60" si="12">G61+G62</f>
        <v>96</v>
      </c>
      <c r="H60" s="90">
        <f t="shared" si="12"/>
        <v>124</v>
      </c>
      <c r="I60" s="90">
        <f t="shared" si="12"/>
        <v>96</v>
      </c>
      <c r="J60" s="90">
        <f t="shared" si="12"/>
        <v>0</v>
      </c>
      <c r="K60" s="90">
        <f t="shared" si="12"/>
        <v>0</v>
      </c>
      <c r="L60" s="90">
        <f t="shared" si="12"/>
        <v>16</v>
      </c>
      <c r="M60" s="90">
        <f t="shared" si="12"/>
        <v>12</v>
      </c>
      <c r="N60" s="90">
        <f t="shared" si="12"/>
        <v>0</v>
      </c>
      <c r="O60" s="90">
        <f t="shared" si="12"/>
        <v>0</v>
      </c>
      <c r="P60" s="90">
        <f t="shared" si="12"/>
        <v>72</v>
      </c>
      <c r="Q60" s="90">
        <f t="shared" si="12"/>
        <v>130</v>
      </c>
      <c r="R60" s="90">
        <f t="shared" si="12"/>
        <v>44</v>
      </c>
      <c r="S60" s="90">
        <f t="shared" si="12"/>
        <v>0</v>
      </c>
      <c r="T60" s="90">
        <f t="shared" si="12"/>
        <v>0</v>
      </c>
      <c r="U60" s="90">
        <f t="shared" si="12"/>
        <v>0</v>
      </c>
      <c r="V60" s="36"/>
      <c r="W60" s="35"/>
      <c r="X60" s="35"/>
      <c r="Y60" s="84"/>
      <c r="Z60" s="86"/>
      <c r="AA60" s="87"/>
      <c r="AB60" s="87"/>
      <c r="AC60" s="87"/>
      <c r="AD60" s="87"/>
      <c r="AE60" s="87"/>
      <c r="AF60" s="87"/>
      <c r="AG60" s="87"/>
      <c r="AH60" s="87"/>
      <c r="AI60" s="87"/>
    </row>
    <row r="61" spans="1:35" ht="15.75" customHeight="1" x14ac:dyDescent="0.35">
      <c r="A61" s="15"/>
      <c r="B61" s="15" t="s">
        <v>84</v>
      </c>
      <c r="C61" s="34"/>
      <c r="D61" s="34"/>
      <c r="E61" s="34">
        <v>4</v>
      </c>
      <c r="F61" s="91">
        <v>142</v>
      </c>
      <c r="G61" s="91">
        <v>60</v>
      </c>
      <c r="H61" s="91">
        <v>70</v>
      </c>
      <c r="I61" s="91">
        <v>60</v>
      </c>
      <c r="J61" s="91"/>
      <c r="K61" s="91"/>
      <c r="L61" s="91">
        <v>6</v>
      </c>
      <c r="M61" s="91">
        <v>6</v>
      </c>
      <c r="N61" s="54"/>
      <c r="O61" s="54"/>
      <c r="P61" s="20">
        <v>72</v>
      </c>
      <c r="Q61" s="20">
        <v>70</v>
      </c>
      <c r="R61" s="69"/>
      <c r="S61" s="69"/>
      <c r="T61" s="75"/>
      <c r="U61" s="75"/>
      <c r="V61" s="36"/>
      <c r="W61" s="35"/>
      <c r="X61" s="35"/>
      <c r="Y61" s="84"/>
      <c r="Z61" s="83"/>
      <c r="AA61" s="88"/>
      <c r="AB61" s="87"/>
      <c r="AC61" s="87"/>
      <c r="AD61" s="87"/>
      <c r="AE61" s="87"/>
      <c r="AF61" s="87"/>
      <c r="AG61" s="87"/>
      <c r="AH61" s="87"/>
      <c r="AI61" s="87"/>
    </row>
    <row r="62" spans="1:35" ht="15.75" customHeight="1" x14ac:dyDescent="0.35">
      <c r="A62" s="15"/>
      <c r="B62" s="33" t="s">
        <v>139</v>
      </c>
      <c r="C62" s="34"/>
      <c r="D62" s="34"/>
      <c r="E62" s="34">
        <v>5</v>
      </c>
      <c r="F62" s="91">
        <v>104</v>
      </c>
      <c r="G62" s="91">
        <v>36</v>
      </c>
      <c r="H62" s="91">
        <v>54</v>
      </c>
      <c r="I62" s="91">
        <v>36</v>
      </c>
      <c r="J62" s="91"/>
      <c r="K62" s="91"/>
      <c r="L62" s="91">
        <v>10</v>
      </c>
      <c r="M62" s="91">
        <v>6</v>
      </c>
      <c r="N62" s="54"/>
      <c r="O62" s="54"/>
      <c r="P62" s="20"/>
      <c r="Q62" s="20">
        <v>60</v>
      </c>
      <c r="R62" s="69">
        <v>44</v>
      </c>
      <c r="S62" s="69"/>
      <c r="T62" s="75"/>
      <c r="U62" s="75"/>
      <c r="V62" s="36"/>
      <c r="W62" s="35"/>
      <c r="X62" s="35"/>
      <c r="Y62" s="84"/>
      <c r="Z62" s="83"/>
      <c r="AA62" s="88"/>
      <c r="AB62" s="87"/>
      <c r="AC62" s="87"/>
      <c r="AD62" s="87"/>
      <c r="AE62" s="87"/>
      <c r="AF62" s="87"/>
      <c r="AG62" s="87"/>
      <c r="AH62" s="87"/>
      <c r="AI62" s="87"/>
    </row>
    <row r="63" spans="1:35" ht="15.75" customHeight="1" x14ac:dyDescent="0.35">
      <c r="A63" s="15" t="s">
        <v>144</v>
      </c>
      <c r="B63" s="33" t="s">
        <v>145</v>
      </c>
      <c r="C63" s="51"/>
      <c r="D63" s="51"/>
      <c r="E63" s="51"/>
      <c r="F63" s="91">
        <v>48</v>
      </c>
      <c r="G63" s="91">
        <v>16</v>
      </c>
      <c r="H63" s="91">
        <v>14</v>
      </c>
      <c r="I63" s="91">
        <v>16</v>
      </c>
      <c r="J63" s="91"/>
      <c r="K63" s="91"/>
      <c r="L63" s="91"/>
      <c r="M63" s="91">
        <v>16</v>
      </c>
      <c r="N63" s="54"/>
      <c r="O63" s="54"/>
      <c r="P63" s="20"/>
      <c r="Q63" s="20">
        <v>0</v>
      </c>
      <c r="R63" s="69">
        <v>16</v>
      </c>
      <c r="S63" s="69">
        <v>32</v>
      </c>
      <c r="T63" s="75"/>
      <c r="U63" s="75"/>
      <c r="V63" s="36"/>
      <c r="W63" s="52"/>
      <c r="X63" s="52"/>
      <c r="Y63" s="84"/>
      <c r="Z63" s="83"/>
      <c r="AA63" s="88"/>
      <c r="AB63" s="87"/>
      <c r="AC63" s="87"/>
      <c r="AD63" s="87"/>
      <c r="AE63" s="87"/>
      <c r="AF63" s="87"/>
      <c r="AG63" s="87"/>
      <c r="AH63" s="87"/>
      <c r="AI63" s="87"/>
    </row>
    <row r="64" spans="1:35" ht="39" x14ac:dyDescent="0.35">
      <c r="A64" s="15" t="s">
        <v>116</v>
      </c>
      <c r="B64" s="39" t="s">
        <v>120</v>
      </c>
      <c r="C64" s="27"/>
      <c r="D64" s="14">
        <v>6</v>
      </c>
      <c r="E64" s="14"/>
      <c r="F64" s="91">
        <v>72</v>
      </c>
      <c r="G64" s="91">
        <v>48</v>
      </c>
      <c r="H64" s="91">
        <v>24</v>
      </c>
      <c r="I64" s="91">
        <v>48</v>
      </c>
      <c r="J64" s="91">
        <v>0</v>
      </c>
      <c r="K64" s="91">
        <v>0</v>
      </c>
      <c r="L64" s="91"/>
      <c r="M64" s="91"/>
      <c r="N64" s="54"/>
      <c r="O64" s="54"/>
      <c r="P64" s="20"/>
      <c r="Q64" s="20"/>
      <c r="R64" s="69">
        <v>32</v>
      </c>
      <c r="S64" s="69">
        <v>40</v>
      </c>
      <c r="T64" s="75"/>
      <c r="U64" s="75"/>
      <c r="V64" s="36"/>
      <c r="W64" s="35"/>
      <c r="X64" s="35"/>
      <c r="Y64" s="84"/>
      <c r="Z64" s="86"/>
      <c r="AA64" s="87"/>
      <c r="AB64" s="87"/>
      <c r="AC64" s="87"/>
      <c r="AD64" s="87"/>
      <c r="AE64" s="87"/>
      <c r="AF64" s="87"/>
      <c r="AG64" s="87"/>
      <c r="AH64" s="87"/>
      <c r="AI64" s="87"/>
    </row>
    <row r="65" spans="1:35" ht="48" customHeight="1" x14ac:dyDescent="0.35">
      <c r="A65" s="15" t="s">
        <v>146</v>
      </c>
      <c r="B65" s="15" t="s">
        <v>168</v>
      </c>
      <c r="C65" s="14"/>
      <c r="E65" s="14">
        <v>6</v>
      </c>
      <c r="F65" s="91">
        <v>208</v>
      </c>
      <c r="G65" s="91">
        <v>60</v>
      </c>
      <c r="H65" s="91">
        <v>102</v>
      </c>
      <c r="I65" s="91">
        <v>60</v>
      </c>
      <c r="J65" s="91"/>
      <c r="K65" s="91">
        <v>30</v>
      </c>
      <c r="L65" s="91">
        <v>12</v>
      </c>
      <c r="M65" s="91">
        <v>4</v>
      </c>
      <c r="N65" s="54"/>
      <c r="O65" s="54"/>
      <c r="P65" s="20"/>
      <c r="Q65" s="20"/>
      <c r="R65" s="69">
        <v>120</v>
      </c>
      <c r="S65" s="69">
        <v>88</v>
      </c>
      <c r="T65" s="75"/>
      <c r="U65" s="75"/>
      <c r="V65" s="36"/>
      <c r="W65" s="35"/>
      <c r="X65" s="35"/>
      <c r="Y65" s="35"/>
      <c r="AA65" s="87"/>
      <c r="AB65" s="87"/>
      <c r="AC65" s="87"/>
      <c r="AD65" s="87"/>
      <c r="AE65" s="87"/>
      <c r="AF65" s="87"/>
      <c r="AG65" s="87"/>
      <c r="AH65" s="87"/>
      <c r="AI65" s="87"/>
    </row>
    <row r="66" spans="1:35" ht="31.5" customHeight="1" x14ac:dyDescent="0.35">
      <c r="A66" s="15" t="s">
        <v>147</v>
      </c>
      <c r="B66" s="15" t="s">
        <v>117</v>
      </c>
      <c r="C66" s="14"/>
      <c r="D66" s="14"/>
      <c r="E66" s="14">
        <v>8</v>
      </c>
      <c r="F66" s="91">
        <v>208</v>
      </c>
      <c r="G66" s="91">
        <v>54</v>
      </c>
      <c r="H66" s="91">
        <v>100</v>
      </c>
      <c r="I66" s="91">
        <v>54</v>
      </c>
      <c r="J66" s="91"/>
      <c r="K66" s="91">
        <v>30</v>
      </c>
      <c r="L66" s="91">
        <v>12</v>
      </c>
      <c r="M66" s="91">
        <v>12</v>
      </c>
      <c r="N66" s="54"/>
      <c r="O66" s="54"/>
      <c r="P66" s="20"/>
      <c r="Q66" s="20"/>
      <c r="R66" s="69"/>
      <c r="S66" s="69"/>
      <c r="T66" s="75">
        <v>100</v>
      </c>
      <c r="U66" s="75">
        <v>108</v>
      </c>
      <c r="V66" s="36"/>
      <c r="W66" s="35"/>
      <c r="X66" s="35"/>
      <c r="Y66" s="35"/>
      <c r="AA66" s="87"/>
      <c r="AB66" s="87"/>
      <c r="AC66" s="87"/>
      <c r="AD66" s="87"/>
      <c r="AE66" s="87"/>
      <c r="AF66" s="87"/>
      <c r="AG66" s="87"/>
      <c r="AH66" s="87"/>
      <c r="AI66" s="87"/>
    </row>
    <row r="67" spans="1:35" ht="21.5" customHeight="1" x14ac:dyDescent="0.35">
      <c r="A67" s="15" t="s">
        <v>130</v>
      </c>
      <c r="B67" s="46" t="s">
        <v>131</v>
      </c>
      <c r="C67" s="47"/>
      <c r="D67" s="58">
        <v>7</v>
      </c>
      <c r="E67" s="47"/>
      <c r="F67" s="53">
        <v>144</v>
      </c>
      <c r="G67" s="53">
        <v>144</v>
      </c>
      <c r="H67" s="53">
        <f>-Q3852</f>
        <v>0</v>
      </c>
      <c r="I67" s="53"/>
      <c r="J67" s="53">
        <v>144</v>
      </c>
      <c r="K67" s="53"/>
      <c r="L67" s="53"/>
      <c r="M67" s="53"/>
      <c r="N67" s="62"/>
      <c r="O67" s="62"/>
      <c r="P67" s="65"/>
      <c r="Q67" s="65"/>
      <c r="R67" s="70"/>
      <c r="S67" s="71">
        <v>72</v>
      </c>
      <c r="T67" s="76">
        <v>72</v>
      </c>
      <c r="U67" s="77"/>
      <c r="V67" s="36"/>
      <c r="W67" s="35"/>
      <c r="X67" s="35"/>
      <c r="Y67" s="35"/>
      <c r="AA67" s="87"/>
      <c r="AB67" s="87"/>
      <c r="AC67" s="87"/>
      <c r="AD67" s="87"/>
      <c r="AE67" s="87"/>
      <c r="AF67" s="87"/>
      <c r="AG67" s="87"/>
      <c r="AH67" s="87"/>
      <c r="AI67" s="87"/>
    </row>
    <row r="68" spans="1:35" ht="20.5" customHeight="1" x14ac:dyDescent="0.35">
      <c r="A68" s="30" t="s">
        <v>89</v>
      </c>
      <c r="B68" s="31" t="s">
        <v>79</v>
      </c>
      <c r="C68" s="30"/>
      <c r="D68" s="30">
        <v>8</v>
      </c>
      <c r="E68" s="30"/>
      <c r="F68" s="30">
        <v>564</v>
      </c>
      <c r="G68" s="30">
        <v>564</v>
      </c>
      <c r="H68" s="30"/>
      <c r="I68" s="30">
        <v>0</v>
      </c>
      <c r="J68" s="30">
        <v>564</v>
      </c>
      <c r="K68" s="30">
        <v>0</v>
      </c>
      <c r="L68" s="30"/>
      <c r="M68" s="30"/>
      <c r="N68" s="54">
        <v>0</v>
      </c>
      <c r="O68" s="54">
        <v>0</v>
      </c>
      <c r="P68" s="20">
        <v>0</v>
      </c>
      <c r="Q68" s="20">
        <v>36</v>
      </c>
      <c r="R68" s="69">
        <v>0</v>
      </c>
      <c r="S68" s="69">
        <v>258</v>
      </c>
      <c r="T68" s="75"/>
      <c r="U68" s="75">
        <v>270</v>
      </c>
      <c r="V68" s="36"/>
      <c r="W68" s="35"/>
      <c r="X68" s="35"/>
      <c r="Y68" s="35"/>
      <c r="AA68" s="87"/>
      <c r="AB68" s="87"/>
      <c r="AC68" s="87"/>
      <c r="AD68" s="87"/>
      <c r="AE68" s="87"/>
      <c r="AF68" s="87"/>
      <c r="AG68" s="87"/>
      <c r="AH68" s="87"/>
      <c r="AI68" s="87"/>
    </row>
    <row r="69" spans="1:35" ht="15.5" x14ac:dyDescent="0.35">
      <c r="A69" s="20" t="s">
        <v>90</v>
      </c>
      <c r="B69" s="78" t="s">
        <v>91</v>
      </c>
      <c r="C69" s="20"/>
      <c r="D69" s="20"/>
      <c r="E69" s="20" t="s">
        <v>114</v>
      </c>
      <c r="F69" s="20">
        <f>F70</f>
        <v>130</v>
      </c>
      <c r="G69" s="20">
        <f t="shared" ref="G69:U69" si="13">G70</f>
        <v>50</v>
      </c>
      <c r="H69" s="20">
        <f t="shared" si="13"/>
        <v>72</v>
      </c>
      <c r="I69" s="20">
        <f t="shared" si="13"/>
        <v>50</v>
      </c>
      <c r="J69" s="20">
        <f t="shared" si="13"/>
        <v>0</v>
      </c>
      <c r="K69" s="20">
        <f t="shared" si="13"/>
        <v>0</v>
      </c>
      <c r="L69" s="20">
        <f t="shared" si="13"/>
        <v>6</v>
      </c>
      <c r="M69" s="20">
        <f t="shared" si="13"/>
        <v>2</v>
      </c>
      <c r="N69" s="20">
        <f t="shared" si="13"/>
        <v>0</v>
      </c>
      <c r="O69" s="20">
        <f t="shared" si="13"/>
        <v>0</v>
      </c>
      <c r="P69" s="20">
        <f t="shared" si="13"/>
        <v>0</v>
      </c>
      <c r="Q69" s="20">
        <f t="shared" si="13"/>
        <v>0</v>
      </c>
      <c r="R69" s="20">
        <f t="shared" si="13"/>
        <v>130</v>
      </c>
      <c r="S69" s="20">
        <f t="shared" si="13"/>
        <v>0</v>
      </c>
      <c r="T69" s="20">
        <f t="shared" si="13"/>
        <v>0</v>
      </c>
      <c r="U69" s="20">
        <f t="shared" si="13"/>
        <v>0</v>
      </c>
      <c r="V69" s="36"/>
      <c r="W69" s="35"/>
      <c r="X69" s="35"/>
      <c r="Y69" s="35"/>
      <c r="AA69" s="87"/>
      <c r="AB69" s="87"/>
      <c r="AC69" s="87"/>
      <c r="AD69" s="87"/>
      <c r="AE69" s="87"/>
      <c r="AF69" s="87"/>
      <c r="AG69" s="87"/>
      <c r="AH69" s="87"/>
      <c r="AI69" s="87"/>
    </row>
    <row r="70" spans="1:35" ht="26" x14ac:dyDescent="0.35">
      <c r="A70" s="14" t="s">
        <v>92</v>
      </c>
      <c r="B70" s="15" t="s">
        <v>111</v>
      </c>
      <c r="C70" s="14"/>
      <c r="D70" s="14"/>
      <c r="E70" s="14">
        <v>5</v>
      </c>
      <c r="F70" s="14">
        <v>130</v>
      </c>
      <c r="G70" s="14">
        <v>50</v>
      </c>
      <c r="H70" s="14">
        <v>72</v>
      </c>
      <c r="I70" s="14">
        <v>50</v>
      </c>
      <c r="J70" s="14"/>
      <c r="K70" s="14">
        <v>0</v>
      </c>
      <c r="L70" s="42">
        <v>6</v>
      </c>
      <c r="M70" s="14">
        <v>2</v>
      </c>
      <c r="N70" s="54">
        <v>0</v>
      </c>
      <c r="O70" s="54">
        <v>0</v>
      </c>
      <c r="P70" s="20">
        <v>0</v>
      </c>
      <c r="Q70" s="20">
        <v>0</v>
      </c>
      <c r="R70" s="69">
        <v>130</v>
      </c>
      <c r="S70" s="69">
        <v>0</v>
      </c>
      <c r="T70" s="75">
        <v>0</v>
      </c>
      <c r="U70" s="75">
        <v>0</v>
      </c>
      <c r="V70" s="36"/>
      <c r="W70" s="35"/>
      <c r="X70" s="35"/>
      <c r="Y70" s="35"/>
      <c r="AA70" s="87"/>
      <c r="AB70" s="87"/>
      <c r="AC70" s="87"/>
      <c r="AD70" s="87"/>
      <c r="AE70" s="87"/>
      <c r="AF70" s="87"/>
      <c r="AG70" s="87"/>
      <c r="AH70" s="87"/>
      <c r="AI70" s="87"/>
    </row>
    <row r="71" spans="1:35" ht="15.5" x14ac:dyDescent="0.35">
      <c r="A71" s="51" t="s">
        <v>148</v>
      </c>
      <c r="B71" s="15" t="s">
        <v>149</v>
      </c>
      <c r="C71" s="51"/>
      <c r="D71" s="51">
        <v>5</v>
      </c>
      <c r="E71" s="51"/>
      <c r="F71" s="51">
        <v>36</v>
      </c>
      <c r="G71" s="51">
        <v>36</v>
      </c>
      <c r="H71" s="51"/>
      <c r="I71" s="51"/>
      <c r="J71" s="51">
        <v>36</v>
      </c>
      <c r="K71" s="51"/>
      <c r="L71" s="51"/>
      <c r="M71" s="51"/>
      <c r="N71" s="54"/>
      <c r="O71" s="54"/>
      <c r="P71" s="20"/>
      <c r="Q71" s="20">
        <v>0</v>
      </c>
      <c r="R71" s="69">
        <v>36</v>
      </c>
      <c r="S71" s="69"/>
      <c r="T71" s="75">
        <v>0</v>
      </c>
      <c r="U71" s="75"/>
      <c r="V71" s="36"/>
      <c r="W71" s="52"/>
      <c r="X71" s="52"/>
      <c r="Y71" s="52"/>
      <c r="AA71" s="87"/>
      <c r="AB71" s="87"/>
      <c r="AC71" s="87"/>
      <c r="AD71" s="87"/>
      <c r="AE71" s="87"/>
      <c r="AF71" s="87"/>
      <c r="AG71" s="87"/>
      <c r="AH71" s="87"/>
      <c r="AI71" s="87"/>
    </row>
    <row r="72" spans="1:35" ht="22" customHeight="1" x14ac:dyDescent="0.35">
      <c r="A72" s="30" t="s">
        <v>93</v>
      </c>
      <c r="B72" s="31" t="s">
        <v>79</v>
      </c>
      <c r="C72" s="30"/>
      <c r="D72" s="30">
        <v>7</v>
      </c>
      <c r="E72" s="30"/>
      <c r="F72" s="30">
        <v>36</v>
      </c>
      <c r="G72" s="30">
        <v>36</v>
      </c>
      <c r="H72" s="30"/>
      <c r="I72" s="30">
        <v>0</v>
      </c>
      <c r="J72" s="30">
        <v>36</v>
      </c>
      <c r="K72" s="30">
        <v>0</v>
      </c>
      <c r="L72" s="30"/>
      <c r="M72" s="30"/>
      <c r="N72" s="54">
        <v>0</v>
      </c>
      <c r="O72" s="54">
        <v>0</v>
      </c>
      <c r="P72" s="20">
        <v>0</v>
      </c>
      <c r="Q72" s="20">
        <v>0</v>
      </c>
      <c r="R72" s="69">
        <v>0</v>
      </c>
      <c r="S72" s="69">
        <v>0</v>
      </c>
      <c r="T72" s="75">
        <v>36</v>
      </c>
      <c r="U72" s="75">
        <v>0</v>
      </c>
      <c r="V72" s="36"/>
      <c r="W72" s="35"/>
      <c r="X72" s="35"/>
      <c r="Y72" s="35"/>
      <c r="AA72" s="87"/>
      <c r="AB72" s="87"/>
      <c r="AC72" s="87"/>
      <c r="AD72" s="87"/>
      <c r="AE72" s="87"/>
      <c r="AF72" s="87"/>
      <c r="AG72" s="87"/>
      <c r="AH72" s="87"/>
      <c r="AI72" s="87"/>
    </row>
    <row r="73" spans="1:35" ht="31" customHeight="1" x14ac:dyDescent="0.35">
      <c r="A73" s="20" t="s">
        <v>94</v>
      </c>
      <c r="B73" s="78" t="s">
        <v>95</v>
      </c>
      <c r="C73" s="20"/>
      <c r="D73" s="20"/>
      <c r="E73" s="20" t="s">
        <v>119</v>
      </c>
      <c r="F73" s="21">
        <f>F74+F79+F80</f>
        <v>170</v>
      </c>
      <c r="G73" s="21">
        <f t="shared" ref="G73:U73" si="14">G74+G79+G80</f>
        <v>76</v>
      </c>
      <c r="H73" s="21">
        <f t="shared" si="14"/>
        <v>52</v>
      </c>
      <c r="I73" s="21">
        <f t="shared" si="14"/>
        <v>76</v>
      </c>
      <c r="J73" s="21">
        <f t="shared" si="14"/>
        <v>0</v>
      </c>
      <c r="K73" s="21">
        <f t="shared" si="14"/>
        <v>0</v>
      </c>
      <c r="L73" s="21">
        <f t="shared" si="14"/>
        <v>14</v>
      </c>
      <c r="M73" s="21">
        <f t="shared" si="14"/>
        <v>28</v>
      </c>
      <c r="N73" s="21">
        <f t="shared" si="14"/>
        <v>0</v>
      </c>
      <c r="O73" s="21">
        <f t="shared" si="14"/>
        <v>0</v>
      </c>
      <c r="P73" s="21">
        <f t="shared" si="14"/>
        <v>0</v>
      </c>
      <c r="Q73" s="21">
        <f t="shared" si="14"/>
        <v>116</v>
      </c>
      <c r="R73" s="21">
        <f t="shared" si="14"/>
        <v>54</v>
      </c>
      <c r="S73" s="21">
        <f t="shared" si="14"/>
        <v>0</v>
      </c>
      <c r="T73" s="21">
        <f t="shared" si="14"/>
        <v>0</v>
      </c>
      <c r="U73" s="21">
        <v>0</v>
      </c>
      <c r="V73" s="36"/>
      <c r="W73" s="35"/>
      <c r="X73" s="35"/>
      <c r="Y73" s="35"/>
    </row>
    <row r="74" spans="1:35" ht="33.5" customHeight="1" x14ac:dyDescent="0.35">
      <c r="A74" s="50" t="s">
        <v>96</v>
      </c>
      <c r="B74" s="57" t="s">
        <v>178</v>
      </c>
      <c r="C74" s="47"/>
      <c r="D74" s="47"/>
      <c r="E74" s="47"/>
      <c r="F74" s="58">
        <f>F75+F76+F77+F78</f>
        <v>90</v>
      </c>
      <c r="G74" s="58">
        <f t="shared" ref="G74:U74" si="15">G75+G76+G77+G78</f>
        <v>34</v>
      </c>
      <c r="H74" s="58">
        <f t="shared" si="15"/>
        <v>26</v>
      </c>
      <c r="I74" s="58">
        <f t="shared" si="15"/>
        <v>34</v>
      </c>
      <c r="J74" s="58">
        <f t="shared" si="15"/>
        <v>0</v>
      </c>
      <c r="K74" s="58">
        <f t="shared" si="15"/>
        <v>0</v>
      </c>
      <c r="L74" s="58">
        <f t="shared" si="15"/>
        <v>8</v>
      </c>
      <c r="M74" s="58">
        <f t="shared" si="15"/>
        <v>22</v>
      </c>
      <c r="N74" s="58">
        <f t="shared" si="15"/>
        <v>0</v>
      </c>
      <c r="O74" s="58">
        <f t="shared" si="15"/>
        <v>0</v>
      </c>
      <c r="P74" s="58">
        <f t="shared" si="15"/>
        <v>0</v>
      </c>
      <c r="Q74" s="58">
        <f t="shared" si="15"/>
        <v>36</v>
      </c>
      <c r="R74" s="58">
        <f t="shared" si="15"/>
        <v>54</v>
      </c>
      <c r="S74" s="58">
        <f t="shared" si="15"/>
        <v>0</v>
      </c>
      <c r="T74" s="58">
        <f t="shared" si="15"/>
        <v>0</v>
      </c>
      <c r="U74" s="58">
        <f t="shared" si="15"/>
        <v>0</v>
      </c>
      <c r="V74" s="36"/>
      <c r="W74" s="43"/>
      <c r="X74" s="43"/>
      <c r="Y74" s="43"/>
    </row>
    <row r="75" spans="1:35" ht="19" customHeight="1" x14ac:dyDescent="0.35">
      <c r="A75" s="50"/>
      <c r="B75" t="s">
        <v>182</v>
      </c>
      <c r="C75" s="50"/>
      <c r="D75" s="50"/>
      <c r="E75" s="50">
        <v>4</v>
      </c>
      <c r="F75" s="50">
        <v>48</v>
      </c>
      <c r="G75" s="50">
        <v>18</v>
      </c>
      <c r="H75" s="50">
        <v>12</v>
      </c>
      <c r="I75" s="50">
        <v>18</v>
      </c>
      <c r="J75" s="50"/>
      <c r="K75" s="50"/>
      <c r="L75" s="50">
        <v>8</v>
      </c>
      <c r="M75" s="50">
        <v>10</v>
      </c>
      <c r="N75" s="59"/>
      <c r="O75" s="59"/>
      <c r="P75" s="21"/>
      <c r="Q75" s="21">
        <v>36</v>
      </c>
      <c r="R75" s="66">
        <v>12</v>
      </c>
      <c r="S75" s="66"/>
      <c r="T75" s="72"/>
      <c r="U75" s="72"/>
      <c r="V75" s="36"/>
      <c r="W75" s="85"/>
      <c r="X75" s="85"/>
      <c r="Y75" s="85"/>
    </row>
    <row r="76" spans="1:35" ht="33.5" customHeight="1" x14ac:dyDescent="0.35">
      <c r="A76" s="50"/>
      <c r="B76" s="57" t="s">
        <v>179</v>
      </c>
      <c r="C76" s="50"/>
      <c r="D76" s="50"/>
      <c r="E76" s="50"/>
      <c r="F76" s="50">
        <v>12</v>
      </c>
      <c r="G76" s="50">
        <v>2</v>
      </c>
      <c r="H76" s="50">
        <v>4</v>
      </c>
      <c r="I76" s="50">
        <v>2</v>
      </c>
      <c r="J76" s="50"/>
      <c r="K76" s="50"/>
      <c r="L76" s="50"/>
      <c r="M76" s="50">
        <v>6</v>
      </c>
      <c r="N76" s="59"/>
      <c r="O76" s="59"/>
      <c r="P76" s="21"/>
      <c r="Q76" s="21">
        <v>0</v>
      </c>
      <c r="R76" s="66">
        <v>12</v>
      </c>
      <c r="S76" s="66"/>
      <c r="T76" s="72"/>
      <c r="U76" s="72"/>
      <c r="V76" s="36"/>
      <c r="W76" s="85"/>
      <c r="X76" s="85"/>
      <c r="Y76" s="85"/>
    </row>
    <row r="77" spans="1:35" ht="33.5" customHeight="1" x14ac:dyDescent="0.35">
      <c r="A77" s="50"/>
      <c r="B77" s="57" t="s">
        <v>180</v>
      </c>
      <c r="C77" s="50"/>
      <c r="D77" s="50"/>
      <c r="E77" s="50"/>
      <c r="F77" s="50">
        <v>14</v>
      </c>
      <c r="G77" s="50">
        <v>4</v>
      </c>
      <c r="H77" s="50">
        <v>6</v>
      </c>
      <c r="I77" s="50">
        <v>4</v>
      </c>
      <c r="J77" s="50"/>
      <c r="K77" s="50"/>
      <c r="L77" s="50"/>
      <c r="M77" s="50">
        <v>4</v>
      </c>
      <c r="N77" s="59"/>
      <c r="O77" s="59"/>
      <c r="P77" s="21"/>
      <c r="Q77" s="21">
        <v>0</v>
      </c>
      <c r="R77" s="66">
        <v>14</v>
      </c>
      <c r="S77" s="66"/>
      <c r="T77" s="72"/>
      <c r="U77" s="72"/>
      <c r="V77" s="36"/>
      <c r="W77" s="85"/>
      <c r="X77" s="85"/>
      <c r="Y77" s="85"/>
    </row>
    <row r="78" spans="1:35" ht="22.5" customHeight="1" x14ac:dyDescent="0.35">
      <c r="A78" s="22"/>
      <c r="B78" s="49" t="s">
        <v>181</v>
      </c>
      <c r="C78" s="22"/>
      <c r="D78" s="22"/>
      <c r="E78" s="22"/>
      <c r="F78" s="22">
        <v>16</v>
      </c>
      <c r="G78" s="22">
        <v>10</v>
      </c>
      <c r="H78" s="22">
        <v>4</v>
      </c>
      <c r="I78" s="22">
        <v>10</v>
      </c>
      <c r="J78" s="22"/>
      <c r="K78" s="22"/>
      <c r="L78" s="22"/>
      <c r="M78" s="22">
        <v>2</v>
      </c>
      <c r="N78" s="54"/>
      <c r="O78" s="54"/>
      <c r="P78" s="20"/>
      <c r="Q78" s="20">
        <v>0</v>
      </c>
      <c r="R78" s="69">
        <v>16</v>
      </c>
      <c r="S78" s="69"/>
      <c r="T78" s="72"/>
      <c r="U78" s="72"/>
      <c r="V78" s="36"/>
      <c r="W78" s="43"/>
      <c r="X78" s="43"/>
      <c r="Y78" s="43"/>
    </row>
    <row r="79" spans="1:35" ht="37.5" customHeight="1" x14ac:dyDescent="0.35">
      <c r="A79" s="50" t="s">
        <v>142</v>
      </c>
      <c r="B79" s="49" t="s">
        <v>185</v>
      </c>
      <c r="C79" s="22"/>
      <c r="D79" s="22"/>
      <c r="E79" s="22"/>
      <c r="F79" s="22">
        <v>48</v>
      </c>
      <c r="G79" s="22">
        <v>20</v>
      </c>
      <c r="H79" s="22">
        <v>16</v>
      </c>
      <c r="I79" s="22">
        <v>20</v>
      </c>
      <c r="J79" s="22"/>
      <c r="K79" s="22"/>
      <c r="L79" s="22">
        <v>6</v>
      </c>
      <c r="M79" s="22">
        <v>6</v>
      </c>
      <c r="N79" s="54"/>
      <c r="O79" s="54"/>
      <c r="P79" s="20"/>
      <c r="Q79" s="20">
        <v>48</v>
      </c>
      <c r="R79" s="69"/>
      <c r="S79" s="69"/>
      <c r="T79" s="72"/>
      <c r="U79" s="72"/>
      <c r="V79" s="36"/>
      <c r="W79" s="43"/>
      <c r="X79" s="43"/>
      <c r="Y79" s="43"/>
    </row>
    <row r="80" spans="1:35" ht="33.5" customHeight="1" x14ac:dyDescent="0.35">
      <c r="A80" s="22" t="s">
        <v>170</v>
      </c>
      <c r="B80" s="119" t="s">
        <v>186</v>
      </c>
      <c r="C80" s="47"/>
      <c r="D80" s="47"/>
      <c r="E80" s="47"/>
      <c r="F80" s="58">
        <v>32</v>
      </c>
      <c r="G80" s="22">
        <v>22</v>
      </c>
      <c r="H80" s="22">
        <v>10</v>
      </c>
      <c r="I80" s="22">
        <v>22</v>
      </c>
      <c r="J80" s="22"/>
      <c r="K80" s="22"/>
      <c r="L80" s="22"/>
      <c r="M80" s="22">
        <v>0</v>
      </c>
      <c r="N80" s="54"/>
      <c r="O80" s="54"/>
      <c r="P80" s="20"/>
      <c r="Q80" s="20">
        <v>32</v>
      </c>
      <c r="R80" s="69">
        <v>0</v>
      </c>
      <c r="S80" s="69">
        <v>0</v>
      </c>
      <c r="T80" s="72"/>
      <c r="U80" s="72" t="s">
        <v>171</v>
      </c>
      <c r="V80" s="36"/>
      <c r="W80" s="43"/>
      <c r="X80" s="43"/>
      <c r="Y80" s="43"/>
    </row>
    <row r="81" spans="1:25" ht="15.75" customHeight="1" x14ac:dyDescent="0.35">
      <c r="A81" s="104" t="s">
        <v>97</v>
      </c>
      <c r="B81" s="31" t="s">
        <v>88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69"/>
      <c r="S81" s="69"/>
      <c r="T81" s="75"/>
      <c r="U81" s="75"/>
      <c r="V81" s="36"/>
      <c r="W81" s="35"/>
      <c r="X81" s="35"/>
      <c r="Y81" s="35"/>
    </row>
    <row r="82" spans="1:25" ht="15.75" customHeight="1" x14ac:dyDescent="0.35">
      <c r="A82" s="104"/>
      <c r="B82" s="31" t="s">
        <v>184</v>
      </c>
      <c r="C82" s="30"/>
      <c r="D82" s="30"/>
      <c r="E82" s="30"/>
      <c r="F82" s="30">
        <v>48</v>
      </c>
      <c r="G82" s="30">
        <v>48</v>
      </c>
      <c r="H82" s="30"/>
      <c r="I82" s="30"/>
      <c r="J82" s="30">
        <v>48</v>
      </c>
      <c r="K82" s="30"/>
      <c r="L82" s="30"/>
      <c r="M82" s="30"/>
      <c r="N82" s="30"/>
      <c r="O82" s="30"/>
      <c r="P82" s="30"/>
      <c r="Q82" s="30">
        <v>48</v>
      </c>
      <c r="R82" s="69">
        <v>0</v>
      </c>
      <c r="S82" s="69">
        <v>0</v>
      </c>
      <c r="T82" s="75"/>
      <c r="U82" s="75"/>
      <c r="V82" s="36"/>
      <c r="W82" s="82"/>
      <c r="X82" s="82"/>
      <c r="Y82" s="82"/>
    </row>
    <row r="83" spans="1:25" ht="15.75" customHeight="1" x14ac:dyDescent="0.35">
      <c r="A83" s="104"/>
      <c r="B83" s="55" t="s">
        <v>172</v>
      </c>
      <c r="C83" s="54"/>
      <c r="D83" s="54"/>
      <c r="E83" s="54"/>
      <c r="F83" s="54" t="s">
        <v>176</v>
      </c>
      <c r="G83" s="54"/>
      <c r="H83" s="54">
        <v>15</v>
      </c>
      <c r="I83" s="54">
        <v>0</v>
      </c>
      <c r="J83" s="54">
        <v>0</v>
      </c>
      <c r="K83" s="54">
        <v>0</v>
      </c>
      <c r="L83" s="54"/>
      <c r="M83" s="54"/>
      <c r="N83" s="54">
        <v>0</v>
      </c>
      <c r="O83" s="54">
        <v>0</v>
      </c>
      <c r="P83" s="54">
        <v>0</v>
      </c>
      <c r="Q83" s="54">
        <v>0</v>
      </c>
      <c r="R83" s="69">
        <v>12</v>
      </c>
      <c r="S83" s="69">
        <v>0</v>
      </c>
      <c r="T83" s="75">
        <v>0</v>
      </c>
      <c r="U83" s="75">
        <v>0</v>
      </c>
      <c r="V83" s="36"/>
      <c r="W83" s="35"/>
      <c r="X83" s="35"/>
      <c r="Y83" s="35"/>
    </row>
    <row r="84" spans="1:25" ht="27.5" customHeight="1" x14ac:dyDescent="0.35">
      <c r="A84" s="104"/>
      <c r="B84" s="56" t="s">
        <v>173</v>
      </c>
      <c r="C84" s="54"/>
      <c r="D84" s="54"/>
      <c r="E84" s="54"/>
      <c r="F84" s="54" t="s">
        <v>177</v>
      </c>
      <c r="G84" s="54"/>
      <c r="H84" s="54">
        <v>10</v>
      </c>
      <c r="I84" s="54">
        <v>0</v>
      </c>
      <c r="J84" s="54">
        <v>0</v>
      </c>
      <c r="K84" s="54">
        <v>0</v>
      </c>
      <c r="L84" s="54"/>
      <c r="M84" s="54"/>
      <c r="N84" s="54">
        <v>0</v>
      </c>
      <c r="O84" s="54">
        <v>0</v>
      </c>
      <c r="P84" s="54">
        <v>0</v>
      </c>
      <c r="Q84" s="54">
        <v>0</v>
      </c>
      <c r="R84" s="69">
        <v>0</v>
      </c>
      <c r="S84" s="69">
        <v>6</v>
      </c>
      <c r="T84" s="75">
        <v>0</v>
      </c>
      <c r="U84" s="75">
        <v>0</v>
      </c>
      <c r="V84" s="36"/>
      <c r="W84" s="35"/>
      <c r="X84" s="35"/>
      <c r="Y84" s="35"/>
    </row>
    <row r="85" spans="1:25" ht="15.5" x14ac:dyDescent="0.35">
      <c r="A85" s="30" t="s">
        <v>98</v>
      </c>
      <c r="B85" s="31" t="s">
        <v>79</v>
      </c>
      <c r="C85" s="30"/>
      <c r="D85" s="30">
        <v>6</v>
      </c>
      <c r="E85" s="30"/>
      <c r="F85" s="30">
        <f>H85</f>
        <v>216</v>
      </c>
      <c r="G85" s="30">
        <v>216</v>
      </c>
      <c r="H85" s="30">
        <f>SUM(N85:U85)</f>
        <v>216</v>
      </c>
      <c r="I85" s="30"/>
      <c r="J85" s="30">
        <v>216</v>
      </c>
      <c r="K85" s="30"/>
      <c r="L85" s="30"/>
      <c r="M85" s="30"/>
      <c r="N85" s="30"/>
      <c r="O85" s="30"/>
      <c r="P85" s="30"/>
      <c r="Q85" s="30">
        <v>108</v>
      </c>
      <c r="R85" s="30">
        <v>0</v>
      </c>
      <c r="S85" s="30">
        <v>0</v>
      </c>
      <c r="T85" s="30">
        <v>108</v>
      </c>
      <c r="U85" s="30">
        <v>0</v>
      </c>
      <c r="V85" s="36"/>
      <c r="W85" s="35"/>
      <c r="X85" s="35"/>
      <c r="Y85" s="35"/>
    </row>
    <row r="86" spans="1:25" ht="15.75" customHeight="1" x14ac:dyDescent="0.35">
      <c r="A86" s="107" t="s">
        <v>99</v>
      </c>
      <c r="B86" s="107"/>
      <c r="C86" s="16">
        <v>9</v>
      </c>
      <c r="D86" s="16">
        <v>32</v>
      </c>
      <c r="E86" s="16">
        <v>22</v>
      </c>
      <c r="F86" s="16">
        <f>F9+F26+F32+F35+F48</f>
        <v>5580</v>
      </c>
      <c r="G86" s="81">
        <f>G9+G26+G32+G35+G48</f>
        <v>3017</v>
      </c>
      <c r="H86" s="81">
        <f>H9+H26+H32+H35+H48</f>
        <v>2589</v>
      </c>
      <c r="I86" s="81">
        <f>I9+I26+I32+I35+I48</f>
        <v>1793</v>
      </c>
      <c r="J86" s="81">
        <f>J9+J26+J32+J35+J48</f>
        <v>1224</v>
      </c>
      <c r="K86" s="81">
        <f>K9+K26+K32+K35+K48</f>
        <v>60</v>
      </c>
      <c r="L86" s="81">
        <f>L9+L26+L32+L35+L48</f>
        <v>122</v>
      </c>
      <c r="M86" s="81">
        <f>M9+M26+M32+M35+M48</f>
        <v>152</v>
      </c>
      <c r="N86" s="81">
        <f>N9+N26+N32+N35+N48</f>
        <v>612</v>
      </c>
      <c r="O86" s="81">
        <f>O9+O26+O32+O35+O48</f>
        <v>864</v>
      </c>
      <c r="P86" s="81">
        <f>P9+P26+P32+P35+P48</f>
        <v>612</v>
      </c>
      <c r="Q86" s="81">
        <f>Q9+Q26+Q32+Q35+Q48</f>
        <v>864</v>
      </c>
      <c r="R86" s="81">
        <f>R9+R26+R32+R35+R48</f>
        <v>612</v>
      </c>
      <c r="S86" s="81">
        <f>S9+S26+S32+S35+S48</f>
        <v>900</v>
      </c>
      <c r="T86" s="81">
        <f>T9+T26+T32+T35+T48</f>
        <v>612</v>
      </c>
      <c r="U86" s="81">
        <f>U9+U26+U32+U35+U48</f>
        <v>504</v>
      </c>
      <c r="V86" s="36"/>
      <c r="W86" s="35"/>
      <c r="X86" s="35"/>
      <c r="Y86" s="35"/>
    </row>
    <row r="87" spans="1:25" ht="25.5" customHeight="1" x14ac:dyDescent="0.35">
      <c r="A87" s="108" t="s">
        <v>100</v>
      </c>
      <c r="B87" s="108"/>
      <c r="C87" s="3"/>
      <c r="D87" s="3"/>
      <c r="E87" s="3"/>
      <c r="F87" s="3"/>
      <c r="G87" s="3"/>
      <c r="H87" s="3"/>
      <c r="I87" s="3"/>
      <c r="J87" s="3"/>
      <c r="K87" s="3"/>
      <c r="L87" s="41"/>
      <c r="M87" s="3"/>
      <c r="N87" s="3"/>
      <c r="O87" s="3"/>
      <c r="P87" s="3"/>
      <c r="Q87" s="3"/>
      <c r="R87" s="3"/>
      <c r="S87" s="3"/>
      <c r="T87" s="3"/>
      <c r="U87" s="3"/>
      <c r="V87" s="36"/>
      <c r="W87" s="35"/>
      <c r="X87" s="35"/>
      <c r="Y87" s="35"/>
    </row>
    <row r="88" spans="1:25" ht="15" customHeight="1" x14ac:dyDescent="0.35">
      <c r="A88" s="3" t="s">
        <v>101</v>
      </c>
      <c r="B88" s="6" t="s">
        <v>102</v>
      </c>
      <c r="C88" s="108"/>
      <c r="D88" s="108"/>
      <c r="E88" s="108"/>
      <c r="F88" s="3">
        <v>144</v>
      </c>
      <c r="G88" s="14"/>
      <c r="H88" s="14"/>
      <c r="I88" s="14"/>
      <c r="J88" s="104" t="s">
        <v>169</v>
      </c>
      <c r="K88" s="104"/>
      <c r="L88" s="104"/>
      <c r="M88" s="104"/>
      <c r="N88" s="14"/>
      <c r="O88" s="14"/>
      <c r="P88" s="14"/>
      <c r="Q88" s="14"/>
      <c r="R88" s="14"/>
      <c r="S88" s="14"/>
      <c r="T88" s="14"/>
      <c r="U88" s="14">
        <v>144</v>
      </c>
      <c r="V88" s="36"/>
      <c r="W88" s="35"/>
      <c r="X88" s="35"/>
      <c r="Y88" s="35"/>
    </row>
    <row r="89" spans="1:25" x14ac:dyDescent="0.35">
      <c r="A89" s="3" t="s">
        <v>103</v>
      </c>
      <c r="B89" s="6"/>
      <c r="C89" s="108"/>
      <c r="D89" s="108"/>
      <c r="E89" s="108"/>
      <c r="F89" s="3">
        <f>U89+T89+S89+R89+Q89+P89+O89+N89</f>
        <v>216</v>
      </c>
      <c r="G89" s="14"/>
      <c r="H89" s="14"/>
      <c r="I89" s="14"/>
      <c r="J89" s="104"/>
      <c r="K89" s="104"/>
      <c r="L89" s="104"/>
      <c r="M89" s="104"/>
      <c r="N89" s="14"/>
      <c r="O89" s="14"/>
      <c r="P89" s="14"/>
      <c r="Q89" s="14"/>
      <c r="R89" s="14"/>
      <c r="S89" s="14"/>
      <c r="T89" s="14"/>
      <c r="U89" s="14">
        <v>216</v>
      </c>
      <c r="V89" s="2"/>
      <c r="W89" s="103"/>
      <c r="X89" s="103"/>
      <c r="Y89" s="1"/>
    </row>
    <row r="90" spans="1:25" ht="15.5" x14ac:dyDescent="0.35">
      <c r="A90" s="3"/>
      <c r="B90" s="6"/>
      <c r="C90" s="108"/>
      <c r="D90" s="108"/>
      <c r="E90" s="108"/>
      <c r="F90" s="3">
        <f>F86+F88+F89</f>
        <v>5940</v>
      </c>
      <c r="G90" s="14"/>
      <c r="H90" s="14"/>
      <c r="I90" s="14"/>
      <c r="J90" s="104"/>
      <c r="K90" s="104"/>
      <c r="L90" s="104"/>
      <c r="M90" s="104"/>
      <c r="N90" s="27">
        <f>N86+N87+N88+N89</f>
        <v>612</v>
      </c>
      <c r="O90" s="27">
        <f>O86+O87+O88+O89</f>
        <v>864</v>
      </c>
      <c r="P90" s="27">
        <f>P89+P88+P87+P8+P26+P32+P35+P48+P54+P68+P72+P81+P85</f>
        <v>612</v>
      </c>
      <c r="Q90" s="27">
        <f>Q89+Q88+Q87+Q8+Q26+Q32+Q35+Q48+Q54+Q68+Q72+Q81+Q85</f>
        <v>1008</v>
      </c>
      <c r="R90" s="27">
        <f>R86+R87+R88+R89</f>
        <v>612</v>
      </c>
      <c r="S90" s="27">
        <f>S86+S87+S88+S89</f>
        <v>900</v>
      </c>
      <c r="T90" s="27">
        <f>T86+T87+T88+T89</f>
        <v>612</v>
      </c>
      <c r="U90" s="27">
        <f>U86+U87+U88+U89</f>
        <v>864</v>
      </c>
      <c r="V90" s="36"/>
      <c r="W90" s="35"/>
      <c r="X90" s="35"/>
      <c r="Y90" s="35"/>
    </row>
    <row r="91" spans="1:25" ht="15.5" x14ac:dyDescent="0.35">
      <c r="A91" s="100" t="s">
        <v>104</v>
      </c>
      <c r="B91" s="100"/>
      <c r="C91" s="100"/>
      <c r="D91" s="100"/>
      <c r="E91" s="100"/>
      <c r="F91" s="100"/>
      <c r="G91" s="101" t="s">
        <v>99</v>
      </c>
      <c r="H91" s="102" t="s">
        <v>105</v>
      </c>
      <c r="I91" s="102"/>
      <c r="J91" s="102"/>
      <c r="K91" s="102"/>
      <c r="L91" s="102"/>
      <c r="M91" s="102"/>
      <c r="N91" s="23">
        <f>N8+N26+N32+N35+N48</f>
        <v>0</v>
      </c>
      <c r="O91" s="25">
        <f>O8+O26+O32+O35+O48</f>
        <v>0</v>
      </c>
      <c r="P91" s="25">
        <f>P8+P26+P32+P35+P48</f>
        <v>612</v>
      </c>
      <c r="Q91" s="25">
        <f>Q8+Q26+Q32+Q35+Q48</f>
        <v>864</v>
      </c>
      <c r="R91" s="25">
        <f>R8+R26+R32+R35+R48</f>
        <v>612</v>
      </c>
      <c r="S91" s="25">
        <f>S8+S26+S32+S35+S48</f>
        <v>900</v>
      </c>
      <c r="T91" s="25">
        <f>T8+T26+T32+T35+T48</f>
        <v>612</v>
      </c>
      <c r="U91" s="25">
        <f>U8+U26+U32+U35+U48</f>
        <v>504</v>
      </c>
      <c r="V91" s="93"/>
      <c r="W91" s="93"/>
      <c r="X91" s="93"/>
      <c r="Y91" s="93"/>
    </row>
    <row r="92" spans="1:25" ht="15.5" x14ac:dyDescent="0.35">
      <c r="A92" s="100"/>
      <c r="B92" s="100"/>
      <c r="C92" s="100"/>
      <c r="D92" s="100"/>
      <c r="E92" s="100"/>
      <c r="F92" s="100"/>
      <c r="G92" s="101"/>
      <c r="H92" s="102" t="s">
        <v>106</v>
      </c>
      <c r="I92" s="102"/>
      <c r="J92" s="102"/>
      <c r="K92" s="102"/>
      <c r="L92" s="102"/>
      <c r="M92" s="102"/>
      <c r="N92" s="23">
        <f>N81</f>
        <v>0</v>
      </c>
      <c r="O92" s="26">
        <f>O81</f>
        <v>0</v>
      </c>
      <c r="P92" s="26">
        <f>P81</f>
        <v>0</v>
      </c>
      <c r="Q92" s="26">
        <f>Q81</f>
        <v>0</v>
      </c>
      <c r="R92" s="26" t="s">
        <v>121</v>
      </c>
      <c r="S92" s="26" t="s">
        <v>121</v>
      </c>
      <c r="T92" s="26">
        <f>T81</f>
        <v>0</v>
      </c>
      <c r="U92" s="26">
        <f>U81</f>
        <v>0</v>
      </c>
      <c r="V92" s="93"/>
      <c r="W92" s="94"/>
      <c r="X92" s="94"/>
      <c r="Y92" s="94"/>
    </row>
    <row r="93" spans="1:25" ht="29.25" customHeight="1" x14ac:dyDescent="0.35">
      <c r="A93" s="100"/>
      <c r="B93" s="100"/>
      <c r="C93" s="100"/>
      <c r="D93" s="100"/>
      <c r="E93" s="100"/>
      <c r="F93" s="100"/>
      <c r="G93" s="101"/>
      <c r="H93" s="102" t="s">
        <v>107</v>
      </c>
      <c r="I93" s="102"/>
      <c r="J93" s="102"/>
      <c r="K93" s="102"/>
      <c r="L93" s="102"/>
      <c r="M93" s="102"/>
      <c r="N93" s="25">
        <f>N85+N68+N54+N72+N88</f>
        <v>0</v>
      </c>
      <c r="O93" s="25">
        <f>O85+O68+O54+O72+O88</f>
        <v>0</v>
      </c>
      <c r="P93" s="25">
        <f>P85+P68+P54+P72+P88</f>
        <v>0</v>
      </c>
      <c r="Q93" s="25">
        <f>Q85+Q68+Q54+Q72+Q88</f>
        <v>144</v>
      </c>
      <c r="R93" s="25">
        <f>R85+R68+R54+R72+R88</f>
        <v>0</v>
      </c>
      <c r="S93" s="25">
        <f>S85+S68+S54+S72+S88</f>
        <v>258</v>
      </c>
      <c r="T93" s="25">
        <f>T85+T68+T54+T72+T88</f>
        <v>288</v>
      </c>
      <c r="U93" s="25">
        <f>U85+U68+U54+U72+U88</f>
        <v>414</v>
      </c>
      <c r="V93" s="93"/>
      <c r="W93" s="94"/>
      <c r="X93" s="94"/>
      <c r="Y93" s="94"/>
    </row>
    <row r="94" spans="1:25" ht="15.5" x14ac:dyDescent="0.35">
      <c r="A94" s="100"/>
      <c r="B94" s="100"/>
      <c r="C94" s="100"/>
      <c r="D94" s="100"/>
      <c r="E94" s="100"/>
      <c r="F94" s="100"/>
      <c r="G94" s="101"/>
      <c r="H94" s="102" t="s">
        <v>108</v>
      </c>
      <c r="I94" s="102"/>
      <c r="J94" s="102"/>
      <c r="K94" s="102"/>
      <c r="L94" s="102"/>
      <c r="M94" s="102"/>
      <c r="N94" s="23">
        <v>0</v>
      </c>
      <c r="O94" s="23">
        <v>3</v>
      </c>
      <c r="P94" s="23">
        <v>2</v>
      </c>
      <c r="Q94" s="23">
        <v>4</v>
      </c>
      <c r="R94" s="23">
        <v>2</v>
      </c>
      <c r="S94" s="23">
        <v>3</v>
      </c>
      <c r="T94" s="23">
        <v>1</v>
      </c>
      <c r="U94" s="23">
        <v>1</v>
      </c>
      <c r="V94" s="93"/>
      <c r="W94" s="94"/>
      <c r="X94" s="94"/>
      <c r="Y94" s="94"/>
    </row>
    <row r="95" spans="1:25" ht="15.5" x14ac:dyDescent="0.35">
      <c r="A95" s="100"/>
      <c r="B95" s="100"/>
      <c r="C95" s="100"/>
      <c r="D95" s="100"/>
      <c r="E95" s="100"/>
      <c r="F95" s="100"/>
      <c r="G95" s="101"/>
      <c r="H95" s="102" t="s">
        <v>109</v>
      </c>
      <c r="I95" s="102"/>
      <c r="J95" s="102"/>
      <c r="K95" s="102"/>
      <c r="L95" s="102"/>
      <c r="M95" s="102"/>
      <c r="N95" s="23">
        <v>1</v>
      </c>
      <c r="O95" s="23">
        <v>9</v>
      </c>
      <c r="P95" s="23">
        <v>4</v>
      </c>
      <c r="Q95" s="23">
        <v>5</v>
      </c>
      <c r="R95" s="23">
        <v>4</v>
      </c>
      <c r="S95" s="23">
        <v>7</v>
      </c>
      <c r="T95" s="23">
        <v>3</v>
      </c>
      <c r="U95" s="23">
        <v>3</v>
      </c>
      <c r="V95" s="93"/>
      <c r="W95" s="94"/>
      <c r="X95" s="94"/>
      <c r="Y95" s="94"/>
    </row>
    <row r="96" spans="1:25" ht="15.5" x14ac:dyDescent="0.35">
      <c r="A96" s="100"/>
      <c r="B96" s="100"/>
      <c r="C96" s="100"/>
      <c r="D96" s="100"/>
      <c r="E96" s="100"/>
      <c r="F96" s="100"/>
      <c r="G96" s="101"/>
      <c r="H96" s="102" t="s">
        <v>110</v>
      </c>
      <c r="I96" s="102"/>
      <c r="J96" s="102"/>
      <c r="K96" s="102"/>
      <c r="L96" s="102"/>
      <c r="M96" s="102"/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93"/>
      <c r="W96" s="94"/>
      <c r="X96" s="94"/>
      <c r="Y96" s="94"/>
    </row>
    <row r="98" spans="8:21" x14ac:dyDescent="0.35">
      <c r="N98" s="48">
        <v>612</v>
      </c>
      <c r="O98" s="48">
        <v>864</v>
      </c>
      <c r="P98" s="48">
        <v>612</v>
      </c>
      <c r="Q98" s="48">
        <v>864</v>
      </c>
      <c r="R98" s="48">
        <v>612</v>
      </c>
      <c r="S98" s="48">
        <v>900</v>
      </c>
      <c r="T98" s="48">
        <v>612</v>
      </c>
      <c r="U98" s="48">
        <v>864</v>
      </c>
    </row>
    <row r="99" spans="8:21" x14ac:dyDescent="0.35">
      <c r="N99">
        <f>N98-N90</f>
        <v>0</v>
      </c>
      <c r="O99">
        <f t="shared" ref="O99:U99" si="16">O98-O90</f>
        <v>0</v>
      </c>
      <c r="P99">
        <f t="shared" si="16"/>
        <v>0</v>
      </c>
      <c r="Q99">
        <f t="shared" si="16"/>
        <v>-144</v>
      </c>
      <c r="R99">
        <f t="shared" si="16"/>
        <v>0</v>
      </c>
      <c r="S99">
        <f t="shared" si="16"/>
        <v>0</v>
      </c>
      <c r="T99">
        <f t="shared" si="16"/>
        <v>0</v>
      </c>
      <c r="U99">
        <f t="shared" si="16"/>
        <v>0</v>
      </c>
    </row>
    <row r="101" spans="8:21" x14ac:dyDescent="0.35">
      <c r="H101" t="s">
        <v>167</v>
      </c>
      <c r="N101">
        <v>0</v>
      </c>
      <c r="O101">
        <v>0</v>
      </c>
      <c r="P101">
        <v>12</v>
      </c>
      <c r="Q101">
        <v>48</v>
      </c>
      <c r="R101">
        <v>12</v>
      </c>
      <c r="S101">
        <v>24</v>
      </c>
      <c r="T101">
        <v>6</v>
      </c>
      <c r="U101">
        <v>10</v>
      </c>
    </row>
  </sheetData>
  <mergeCells count="57">
    <mergeCell ref="A1:A5"/>
    <mergeCell ref="C1:E4"/>
    <mergeCell ref="P2:Q2"/>
    <mergeCell ref="N1:U1"/>
    <mergeCell ref="B1:B5"/>
    <mergeCell ref="F2:F5"/>
    <mergeCell ref="G2:G5"/>
    <mergeCell ref="F1:M1"/>
    <mergeCell ref="C6:E6"/>
    <mergeCell ref="K3:K5"/>
    <mergeCell ref="L3:L5"/>
    <mergeCell ref="N3:N5"/>
    <mergeCell ref="H3:H5"/>
    <mergeCell ref="M2:M5"/>
    <mergeCell ref="H2:L2"/>
    <mergeCell ref="I3:I5"/>
    <mergeCell ref="J3:J5"/>
    <mergeCell ref="W89:X89"/>
    <mergeCell ref="J90:M90"/>
    <mergeCell ref="J89:M89"/>
    <mergeCell ref="A81:A84"/>
    <mergeCell ref="A56:A59"/>
    <mergeCell ref="A86:B86"/>
    <mergeCell ref="C90:E90"/>
    <mergeCell ref="C89:E89"/>
    <mergeCell ref="A87:B87"/>
    <mergeCell ref="C88:E88"/>
    <mergeCell ref="J88:M88"/>
    <mergeCell ref="A91:F96"/>
    <mergeCell ref="G91:G96"/>
    <mergeCell ref="H91:M91"/>
    <mergeCell ref="V91:Y91"/>
    <mergeCell ref="H92:M92"/>
    <mergeCell ref="H96:M96"/>
    <mergeCell ref="V96:Y96"/>
    <mergeCell ref="V95:Y95"/>
    <mergeCell ref="V92:Y92"/>
    <mergeCell ref="H93:M93"/>
    <mergeCell ref="V93:Y93"/>
    <mergeCell ref="H94:M94"/>
    <mergeCell ref="V94:Y94"/>
    <mergeCell ref="H95:M95"/>
    <mergeCell ref="V1:Y1"/>
    <mergeCell ref="V5:Y5"/>
    <mergeCell ref="Q3:Q5"/>
    <mergeCell ref="O3:O5"/>
    <mergeCell ref="P3:P5"/>
    <mergeCell ref="R3:R5"/>
    <mergeCell ref="V4:Y4"/>
    <mergeCell ref="V3:Y3"/>
    <mergeCell ref="U3:U5"/>
    <mergeCell ref="N2:O2"/>
    <mergeCell ref="R2:S2"/>
    <mergeCell ref="T2:U2"/>
    <mergeCell ref="V2:Y2"/>
    <mergeCell ref="S3:S5"/>
    <mergeCell ref="T3:T5"/>
  </mergeCells>
  <pageMargins left="0.23622047244094491" right="0" top="0.74803149606299213" bottom="0.74803149606299213" header="0.31496062992125984" footer="0.31496062992125984"/>
  <pageSetup paperSize="9" scale="75" orientation="landscape" r:id="rId1"/>
  <rowBreaks count="2" manualBreakCount="2">
    <brk id="34" max="19" man="1"/>
    <brk id="6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4</cp:lastModifiedBy>
  <cp:lastPrinted>2023-06-23T09:58:57Z</cp:lastPrinted>
  <dcterms:created xsi:type="dcterms:W3CDTF">2019-07-04T07:57:15Z</dcterms:created>
  <dcterms:modified xsi:type="dcterms:W3CDTF">2024-07-02T11:26:06Z</dcterms:modified>
</cp:coreProperties>
</file>